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200" windowHeight="7380" activeTab="1"/>
  </bookViews>
  <sheets>
    <sheet name="cali_data_original" sheetId="1" r:id="rId1"/>
    <sheet name="cali_data" sheetId="10" r:id="rId2"/>
    <sheet name="removed_crush" sheetId="9" r:id="rId3"/>
    <sheet name="Changed Names" sheetId="6" r:id="rId4"/>
    <sheet name="1975-1981" sheetId="2" r:id="rId5"/>
  </sheets>
  <calcPr calcId="145621"/>
</workbook>
</file>

<file path=xl/calcChain.xml><?xml version="1.0" encoding="utf-8"?>
<calcChain xmlns="http://schemas.openxmlformats.org/spreadsheetml/2006/main">
  <c r="G2636" i="1" l="1"/>
  <c r="G2597" i="1"/>
  <c r="G1933" i="1" l="1"/>
  <c r="G1007" i="1" l="1"/>
  <c r="G938" i="1"/>
  <c r="G837" i="1" l="1"/>
  <c r="G722" i="1"/>
  <c r="E200" i="1"/>
  <c r="F200" i="1"/>
  <c r="F2840" i="1" l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839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865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39" i="1"/>
  <c r="F2838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771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798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71" i="1"/>
  <c r="F2770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04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30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04" i="1"/>
  <c r="F2703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638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664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38" i="1"/>
  <c r="F2637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573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598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73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10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36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10" i="1"/>
  <c r="F3227" i="1"/>
  <c r="F3226" i="1"/>
  <c r="F3225" i="1"/>
  <c r="E3225" i="1"/>
  <c r="F3224" i="1"/>
  <c r="E3224" i="1"/>
  <c r="F3223" i="1"/>
  <c r="E3223" i="1"/>
  <c r="F3222" i="1"/>
  <c r="E3222" i="1"/>
  <c r="F3221" i="1"/>
  <c r="E3221" i="1"/>
  <c r="F3220" i="1"/>
  <c r="E3220" i="1"/>
  <c r="F3219" i="1"/>
  <c r="E3219" i="1"/>
  <c r="F3218" i="1"/>
  <c r="E3218" i="1"/>
  <c r="F3217" i="1"/>
  <c r="E3217" i="1"/>
  <c r="F3216" i="1"/>
  <c r="E3216" i="1"/>
  <c r="F3215" i="1"/>
  <c r="E3215" i="1"/>
  <c r="F3214" i="1"/>
  <c r="E3214" i="1"/>
  <c r="F3213" i="1"/>
  <c r="E3213" i="1"/>
  <c r="F3212" i="1"/>
  <c r="E3212" i="1"/>
  <c r="F3211" i="1"/>
  <c r="E3211" i="1"/>
  <c r="F3210" i="1"/>
  <c r="E3210" i="1"/>
  <c r="F3209" i="1"/>
  <c r="E3209" i="1"/>
  <c r="F3208" i="1"/>
  <c r="E3208" i="1"/>
  <c r="F3207" i="1"/>
  <c r="E3207" i="1"/>
  <c r="F3206" i="1"/>
  <c r="E3206" i="1"/>
  <c r="F3205" i="1"/>
  <c r="E3205" i="1"/>
  <c r="F3204" i="1"/>
  <c r="E3204" i="1"/>
  <c r="F3203" i="1"/>
  <c r="E3203" i="1"/>
  <c r="F3202" i="1"/>
  <c r="E3202" i="1"/>
  <c r="F3201" i="1"/>
  <c r="E3201" i="1"/>
  <c r="F3200" i="1"/>
  <c r="E3200" i="1"/>
  <c r="F3199" i="1"/>
  <c r="E3199" i="1"/>
  <c r="F3198" i="1"/>
  <c r="E3198" i="1"/>
  <c r="F3197" i="1"/>
  <c r="E3197" i="1"/>
  <c r="F3196" i="1"/>
  <c r="E3196" i="1"/>
  <c r="F3195" i="1"/>
  <c r="E3195" i="1"/>
  <c r="F3194" i="1"/>
  <c r="E3194" i="1"/>
  <c r="F3193" i="1"/>
  <c r="E3193" i="1"/>
  <c r="F3192" i="1"/>
  <c r="E3192" i="1"/>
  <c r="F3191" i="1"/>
  <c r="E3191" i="1"/>
  <c r="F3190" i="1"/>
  <c r="E3190" i="1"/>
  <c r="F3189" i="1"/>
  <c r="E3189" i="1"/>
  <c r="F3188" i="1"/>
  <c r="E3188" i="1"/>
  <c r="F3187" i="1"/>
  <c r="E3187" i="1"/>
  <c r="F3186" i="1"/>
  <c r="E3186" i="1"/>
  <c r="F3185" i="1"/>
  <c r="E3185" i="1"/>
  <c r="F3184" i="1"/>
  <c r="E3184" i="1"/>
  <c r="F3183" i="1"/>
  <c r="E3183" i="1"/>
  <c r="F3182" i="1"/>
  <c r="E3182" i="1"/>
  <c r="F3181" i="1"/>
  <c r="E3181" i="1"/>
  <c r="F3180" i="1"/>
  <c r="E3180" i="1"/>
  <c r="F3179" i="1"/>
  <c r="E3179" i="1"/>
  <c r="F3178" i="1"/>
  <c r="E3178" i="1"/>
  <c r="F3177" i="1"/>
  <c r="E3177" i="1"/>
  <c r="F3176" i="1"/>
  <c r="E3176" i="1"/>
  <c r="F3175" i="1"/>
  <c r="E3175" i="1"/>
  <c r="F3174" i="1"/>
  <c r="E3174" i="1"/>
  <c r="F3173" i="1"/>
  <c r="E3173" i="1"/>
  <c r="F3172" i="1"/>
  <c r="E3172" i="1"/>
  <c r="F3171" i="1"/>
  <c r="E3171" i="1"/>
  <c r="F3170" i="1"/>
  <c r="E3170" i="1"/>
  <c r="F3169" i="1"/>
  <c r="E3169" i="1"/>
  <c r="F3168" i="1"/>
  <c r="E3168" i="1"/>
  <c r="F3167" i="1"/>
  <c r="E3167" i="1"/>
  <c r="F3166" i="1"/>
  <c r="E3166" i="1"/>
  <c r="F3165" i="1"/>
  <c r="E3165" i="1"/>
  <c r="F3164" i="1"/>
  <c r="E3164" i="1"/>
  <c r="F3163" i="1"/>
  <c r="F3162" i="1"/>
  <c r="F3161" i="1"/>
  <c r="E3161" i="1"/>
  <c r="F3160" i="1"/>
  <c r="E3160" i="1"/>
  <c r="F3159" i="1"/>
  <c r="E3159" i="1"/>
  <c r="F3158" i="1"/>
  <c r="E3158" i="1"/>
  <c r="F3157" i="1"/>
  <c r="E3157" i="1"/>
  <c r="F3156" i="1"/>
  <c r="E3156" i="1"/>
  <c r="F3155" i="1"/>
  <c r="E3155" i="1"/>
  <c r="F3154" i="1"/>
  <c r="E3154" i="1"/>
  <c r="F3153" i="1"/>
  <c r="E3153" i="1"/>
  <c r="F3152" i="1"/>
  <c r="E3152" i="1"/>
  <c r="F3151" i="1"/>
  <c r="E3151" i="1"/>
  <c r="F3150" i="1"/>
  <c r="E3150" i="1"/>
  <c r="F3149" i="1"/>
  <c r="E3149" i="1"/>
  <c r="F3148" i="1"/>
  <c r="E3148" i="1"/>
  <c r="F3147" i="1"/>
  <c r="E3147" i="1"/>
  <c r="F3146" i="1"/>
  <c r="E3146" i="1"/>
  <c r="F3145" i="1"/>
  <c r="E3145" i="1"/>
  <c r="F3144" i="1"/>
  <c r="E3144" i="1"/>
  <c r="F3143" i="1"/>
  <c r="E3143" i="1"/>
  <c r="F3142" i="1"/>
  <c r="E3142" i="1"/>
  <c r="F3141" i="1"/>
  <c r="E3141" i="1"/>
  <c r="F3140" i="1"/>
  <c r="E3140" i="1"/>
  <c r="F3139" i="1"/>
  <c r="E3139" i="1"/>
  <c r="F3138" i="1"/>
  <c r="E3138" i="1"/>
  <c r="F3137" i="1"/>
  <c r="E3137" i="1"/>
  <c r="F3136" i="1"/>
  <c r="E3136" i="1"/>
  <c r="F3135" i="1"/>
  <c r="E3135" i="1"/>
  <c r="F3134" i="1"/>
  <c r="E3134" i="1"/>
  <c r="F3133" i="1"/>
  <c r="E3133" i="1"/>
  <c r="F3132" i="1"/>
  <c r="E3132" i="1"/>
  <c r="F3131" i="1"/>
  <c r="E3131" i="1"/>
  <c r="F3130" i="1"/>
  <c r="E3130" i="1"/>
  <c r="F3129" i="1"/>
  <c r="E3129" i="1"/>
  <c r="F3128" i="1"/>
  <c r="E3128" i="1"/>
  <c r="F3127" i="1"/>
  <c r="E3127" i="1"/>
  <c r="F3126" i="1"/>
  <c r="E3126" i="1"/>
  <c r="F3125" i="1"/>
  <c r="E3125" i="1"/>
  <c r="F3124" i="1"/>
  <c r="E3124" i="1"/>
  <c r="F3123" i="1"/>
  <c r="E3123" i="1"/>
  <c r="F3122" i="1"/>
  <c r="E3122" i="1"/>
  <c r="F3121" i="1"/>
  <c r="E3121" i="1"/>
  <c r="F3120" i="1"/>
  <c r="E3120" i="1"/>
  <c r="F3119" i="1"/>
  <c r="E3119" i="1"/>
  <c r="F3118" i="1"/>
  <c r="E3118" i="1"/>
  <c r="F3117" i="1"/>
  <c r="E3117" i="1"/>
  <c r="F3116" i="1"/>
  <c r="E3116" i="1"/>
  <c r="F3115" i="1"/>
  <c r="E3115" i="1"/>
  <c r="F3114" i="1"/>
  <c r="E3114" i="1"/>
  <c r="F3113" i="1"/>
  <c r="E3113" i="1"/>
  <c r="F3112" i="1"/>
  <c r="E3112" i="1"/>
  <c r="F3111" i="1"/>
  <c r="E3111" i="1"/>
  <c r="F3110" i="1"/>
  <c r="E3110" i="1"/>
  <c r="F3109" i="1"/>
  <c r="E3109" i="1"/>
  <c r="F3108" i="1"/>
  <c r="E3108" i="1"/>
  <c r="F3107" i="1"/>
  <c r="E3107" i="1"/>
  <c r="F3106" i="1"/>
  <c r="E3106" i="1"/>
  <c r="F3105" i="1"/>
  <c r="E3105" i="1"/>
  <c r="F3104" i="1"/>
  <c r="E3104" i="1"/>
  <c r="F3103" i="1"/>
  <c r="E3103" i="1"/>
  <c r="F3102" i="1"/>
  <c r="E3102" i="1"/>
  <c r="F3101" i="1"/>
  <c r="E3101" i="1"/>
  <c r="F3100" i="1"/>
  <c r="F3099" i="1"/>
  <c r="D3098" i="1"/>
  <c r="F3098" i="1" s="1"/>
  <c r="F3097" i="1"/>
  <c r="E3097" i="1"/>
  <c r="F3096" i="1"/>
  <c r="E3096" i="1"/>
  <c r="F3095" i="1"/>
  <c r="E3095" i="1"/>
  <c r="F3094" i="1"/>
  <c r="E3094" i="1"/>
  <c r="F3093" i="1"/>
  <c r="E3093" i="1"/>
  <c r="F3092" i="1"/>
  <c r="E3092" i="1"/>
  <c r="F3091" i="1"/>
  <c r="E3091" i="1"/>
  <c r="F3090" i="1"/>
  <c r="E3090" i="1"/>
  <c r="F3089" i="1"/>
  <c r="E3089" i="1"/>
  <c r="F3088" i="1"/>
  <c r="E3088" i="1"/>
  <c r="F3087" i="1"/>
  <c r="E3087" i="1"/>
  <c r="F3086" i="1"/>
  <c r="E3086" i="1"/>
  <c r="F3085" i="1"/>
  <c r="E3085" i="1"/>
  <c r="F3084" i="1"/>
  <c r="E3084" i="1"/>
  <c r="F3083" i="1"/>
  <c r="E3083" i="1"/>
  <c r="F3082" i="1"/>
  <c r="E3082" i="1"/>
  <c r="F3081" i="1"/>
  <c r="E3081" i="1"/>
  <c r="F3080" i="1"/>
  <c r="E3080" i="1"/>
  <c r="F3079" i="1"/>
  <c r="E3079" i="1"/>
  <c r="F3078" i="1"/>
  <c r="E3078" i="1"/>
  <c r="F3077" i="1"/>
  <c r="E3077" i="1"/>
  <c r="F3076" i="1"/>
  <c r="E3076" i="1"/>
  <c r="F3075" i="1"/>
  <c r="E3075" i="1"/>
  <c r="F3074" i="1"/>
  <c r="E3074" i="1"/>
  <c r="F3073" i="1"/>
  <c r="E3073" i="1"/>
  <c r="F3072" i="1"/>
  <c r="E3072" i="1"/>
  <c r="F3071" i="1"/>
  <c r="E3071" i="1"/>
  <c r="F3070" i="1"/>
  <c r="E3070" i="1"/>
  <c r="F3069" i="1"/>
  <c r="E3069" i="1"/>
  <c r="F3068" i="1"/>
  <c r="E3068" i="1"/>
  <c r="F3067" i="1"/>
  <c r="E3067" i="1"/>
  <c r="F3066" i="1"/>
  <c r="E3066" i="1"/>
  <c r="F3065" i="1"/>
  <c r="E3065" i="1"/>
  <c r="F3064" i="1"/>
  <c r="E3064" i="1"/>
  <c r="F3063" i="1"/>
  <c r="E3063" i="1"/>
  <c r="F3062" i="1"/>
  <c r="E3062" i="1"/>
  <c r="F3061" i="1"/>
  <c r="E3061" i="1"/>
  <c r="F3060" i="1"/>
  <c r="E3060" i="1"/>
  <c r="F3059" i="1"/>
  <c r="E3059" i="1"/>
  <c r="F3058" i="1"/>
  <c r="E3058" i="1"/>
  <c r="F3057" i="1"/>
  <c r="E3057" i="1"/>
  <c r="F3056" i="1"/>
  <c r="E3056" i="1"/>
  <c r="F3055" i="1"/>
  <c r="E3055" i="1"/>
  <c r="F3054" i="1"/>
  <c r="E3054" i="1"/>
  <c r="F3053" i="1"/>
  <c r="E3053" i="1"/>
  <c r="F3052" i="1"/>
  <c r="E3052" i="1"/>
  <c r="F3051" i="1"/>
  <c r="E3051" i="1"/>
  <c r="F3050" i="1"/>
  <c r="E3050" i="1"/>
  <c r="F3049" i="1"/>
  <c r="E3049" i="1"/>
  <c r="F3048" i="1"/>
  <c r="E3048" i="1"/>
  <c r="F3047" i="1"/>
  <c r="E3047" i="1"/>
  <c r="F3046" i="1"/>
  <c r="E3046" i="1"/>
  <c r="F3045" i="1"/>
  <c r="E3045" i="1"/>
  <c r="F3044" i="1"/>
  <c r="E3044" i="1"/>
  <c r="F3043" i="1"/>
  <c r="E3043" i="1"/>
  <c r="F3042" i="1"/>
  <c r="E3042" i="1"/>
  <c r="F3041" i="1"/>
  <c r="E3041" i="1"/>
  <c r="F3040" i="1"/>
  <c r="E3040" i="1"/>
  <c r="F3039" i="1"/>
  <c r="E3039" i="1"/>
  <c r="F3038" i="1"/>
  <c r="E3038" i="1"/>
  <c r="F3037" i="1"/>
  <c r="E3037" i="1"/>
  <c r="F3036" i="1"/>
  <c r="E3036" i="1"/>
  <c r="F3035" i="1"/>
  <c r="F3034" i="1"/>
  <c r="F3033" i="1"/>
  <c r="E3033" i="1"/>
  <c r="F3032" i="1"/>
  <c r="E3032" i="1"/>
  <c r="F3031" i="1"/>
  <c r="E3031" i="1"/>
  <c r="F3030" i="1"/>
  <c r="E3030" i="1"/>
  <c r="F3029" i="1"/>
  <c r="E3029" i="1"/>
  <c r="F3028" i="1"/>
  <c r="E3028" i="1"/>
  <c r="F3027" i="1"/>
  <c r="E3027" i="1"/>
  <c r="F3026" i="1"/>
  <c r="E3026" i="1"/>
  <c r="F3025" i="1"/>
  <c r="E3025" i="1"/>
  <c r="F3024" i="1"/>
  <c r="E3024" i="1"/>
  <c r="F3023" i="1"/>
  <c r="E3023" i="1"/>
  <c r="F3022" i="1"/>
  <c r="E3022" i="1"/>
  <c r="F3021" i="1"/>
  <c r="E3021" i="1"/>
  <c r="F3020" i="1"/>
  <c r="E3020" i="1"/>
  <c r="F3019" i="1"/>
  <c r="E3019" i="1"/>
  <c r="F3018" i="1"/>
  <c r="E3018" i="1"/>
  <c r="F3017" i="1"/>
  <c r="E3017" i="1"/>
  <c r="F3016" i="1"/>
  <c r="E3016" i="1"/>
  <c r="F3015" i="1"/>
  <c r="E3015" i="1"/>
  <c r="F3014" i="1"/>
  <c r="E3014" i="1"/>
  <c r="F3013" i="1"/>
  <c r="E3013" i="1"/>
  <c r="F3012" i="1"/>
  <c r="E3012" i="1"/>
  <c r="F3011" i="1"/>
  <c r="E3011" i="1"/>
  <c r="F3010" i="1"/>
  <c r="E3010" i="1"/>
  <c r="F3009" i="1"/>
  <c r="E3009" i="1"/>
  <c r="F3008" i="1"/>
  <c r="E3008" i="1"/>
  <c r="F3007" i="1"/>
  <c r="E3007" i="1"/>
  <c r="F3006" i="1"/>
  <c r="E3006" i="1"/>
  <c r="F3005" i="1"/>
  <c r="E3005" i="1"/>
  <c r="F3004" i="1"/>
  <c r="E3004" i="1"/>
  <c r="F3003" i="1"/>
  <c r="E3003" i="1"/>
  <c r="F3002" i="1"/>
  <c r="E3002" i="1"/>
  <c r="F3001" i="1"/>
  <c r="E3001" i="1"/>
  <c r="F3000" i="1"/>
  <c r="E3000" i="1"/>
  <c r="F2999" i="1"/>
  <c r="E2999" i="1"/>
  <c r="F2998" i="1"/>
  <c r="E2998" i="1"/>
  <c r="F2997" i="1"/>
  <c r="E2997" i="1"/>
  <c r="F2996" i="1"/>
  <c r="E2996" i="1"/>
  <c r="F2995" i="1"/>
  <c r="E2995" i="1"/>
  <c r="F2994" i="1"/>
  <c r="E2994" i="1"/>
  <c r="F2993" i="1"/>
  <c r="E2993" i="1"/>
  <c r="F2992" i="1"/>
  <c r="E2992" i="1"/>
  <c r="F2991" i="1"/>
  <c r="E2991" i="1"/>
  <c r="F2990" i="1"/>
  <c r="E2990" i="1"/>
  <c r="F2989" i="1"/>
  <c r="E2989" i="1"/>
  <c r="F2988" i="1"/>
  <c r="E2988" i="1"/>
  <c r="F2987" i="1"/>
  <c r="E2987" i="1"/>
  <c r="F2986" i="1"/>
  <c r="E2986" i="1"/>
  <c r="F2985" i="1"/>
  <c r="E2985" i="1"/>
  <c r="F2984" i="1"/>
  <c r="E2984" i="1"/>
  <c r="F2983" i="1"/>
  <c r="E2983" i="1"/>
  <c r="F2982" i="1"/>
  <c r="E2982" i="1"/>
  <c r="F2981" i="1"/>
  <c r="E2981" i="1"/>
  <c r="F2980" i="1"/>
  <c r="E2980" i="1"/>
  <c r="F2979" i="1"/>
  <c r="E2979" i="1"/>
  <c r="F2978" i="1"/>
  <c r="E2978" i="1"/>
  <c r="F2977" i="1"/>
  <c r="E2977" i="1"/>
  <c r="F2976" i="1"/>
  <c r="E2976" i="1"/>
  <c r="F2975" i="1"/>
  <c r="E2975" i="1"/>
  <c r="F2974" i="1"/>
  <c r="E2974" i="1"/>
  <c r="F2973" i="1"/>
  <c r="E2973" i="1"/>
  <c r="F2972" i="1"/>
  <c r="E2972" i="1"/>
  <c r="F2971" i="1"/>
  <c r="E2971" i="1"/>
  <c r="F2970" i="1"/>
  <c r="F2969" i="1"/>
  <c r="F2968" i="1"/>
  <c r="E2968" i="1"/>
  <c r="F2967" i="1"/>
  <c r="E2967" i="1"/>
  <c r="F2966" i="1"/>
  <c r="E2966" i="1"/>
  <c r="F2965" i="1"/>
  <c r="E2965" i="1"/>
  <c r="F2964" i="1"/>
  <c r="E2964" i="1"/>
  <c r="F2963" i="1"/>
  <c r="E2963" i="1"/>
  <c r="F2962" i="1"/>
  <c r="E2962" i="1"/>
  <c r="F2961" i="1"/>
  <c r="E2961" i="1"/>
  <c r="F2960" i="1"/>
  <c r="E2960" i="1"/>
  <c r="F2959" i="1"/>
  <c r="E2959" i="1"/>
  <c r="F2958" i="1"/>
  <c r="E2958" i="1"/>
  <c r="F2957" i="1"/>
  <c r="E2957" i="1"/>
  <c r="F2956" i="1"/>
  <c r="E2956" i="1"/>
  <c r="F2955" i="1"/>
  <c r="E2955" i="1"/>
  <c r="F2954" i="1"/>
  <c r="E2954" i="1"/>
  <c r="F2953" i="1"/>
  <c r="E2953" i="1"/>
  <c r="F2952" i="1"/>
  <c r="E2952" i="1"/>
  <c r="F2951" i="1"/>
  <c r="E2951" i="1"/>
  <c r="F2950" i="1"/>
  <c r="E2950" i="1"/>
  <c r="F2949" i="1"/>
  <c r="E2949" i="1"/>
  <c r="F2948" i="1"/>
  <c r="E2948" i="1"/>
  <c r="F2947" i="1"/>
  <c r="E2947" i="1"/>
  <c r="F2946" i="1"/>
  <c r="E2946" i="1"/>
  <c r="F2945" i="1"/>
  <c r="E2945" i="1"/>
  <c r="F2944" i="1"/>
  <c r="E2944" i="1"/>
  <c r="F2943" i="1"/>
  <c r="E2943" i="1"/>
  <c r="F2942" i="1"/>
  <c r="E2942" i="1"/>
  <c r="F2941" i="1"/>
  <c r="E2941" i="1"/>
  <c r="F2940" i="1"/>
  <c r="E2940" i="1"/>
  <c r="F2939" i="1"/>
  <c r="E2939" i="1"/>
  <c r="F2938" i="1"/>
  <c r="E2938" i="1"/>
  <c r="F2937" i="1"/>
  <c r="E2937" i="1"/>
  <c r="F2936" i="1"/>
  <c r="E2936" i="1"/>
  <c r="F2935" i="1"/>
  <c r="E2935" i="1"/>
  <c r="F2934" i="1"/>
  <c r="E2934" i="1"/>
  <c r="F2933" i="1"/>
  <c r="E2933" i="1"/>
  <c r="F2932" i="1"/>
  <c r="E2932" i="1"/>
  <c r="F2931" i="1"/>
  <c r="E2931" i="1"/>
  <c r="F2930" i="1"/>
  <c r="E2930" i="1"/>
  <c r="D2929" i="1"/>
  <c r="F2929" i="1" s="1"/>
  <c r="F2928" i="1"/>
  <c r="E2928" i="1"/>
  <c r="F2927" i="1"/>
  <c r="E2927" i="1"/>
  <c r="F2926" i="1"/>
  <c r="E2926" i="1"/>
  <c r="F2925" i="1"/>
  <c r="E2925" i="1"/>
  <c r="F2924" i="1"/>
  <c r="E2924" i="1"/>
  <c r="F2923" i="1"/>
  <c r="E2923" i="1"/>
  <c r="F2922" i="1"/>
  <c r="E2922" i="1"/>
  <c r="F2921" i="1"/>
  <c r="E2921" i="1"/>
  <c r="F2920" i="1"/>
  <c r="E2920" i="1"/>
  <c r="F2919" i="1"/>
  <c r="E2919" i="1"/>
  <c r="F2918" i="1"/>
  <c r="E2918" i="1"/>
  <c r="F2917" i="1"/>
  <c r="E2917" i="1"/>
  <c r="F2916" i="1"/>
  <c r="E2916" i="1"/>
  <c r="F2915" i="1"/>
  <c r="E2915" i="1"/>
  <c r="F2914" i="1"/>
  <c r="E2914" i="1"/>
  <c r="F2913" i="1"/>
  <c r="E2913" i="1"/>
  <c r="F2912" i="1"/>
  <c r="E2912" i="1"/>
  <c r="F2911" i="1"/>
  <c r="E2911" i="1"/>
  <c r="F2910" i="1"/>
  <c r="E2910" i="1"/>
  <c r="F2909" i="1"/>
  <c r="E2909" i="1"/>
  <c r="F2908" i="1"/>
  <c r="E2908" i="1"/>
  <c r="F2907" i="1"/>
  <c r="E2907" i="1"/>
  <c r="F2906" i="1"/>
  <c r="E2906" i="1"/>
  <c r="F2905" i="1"/>
  <c r="E2905" i="1"/>
  <c r="F2904" i="1"/>
  <c r="E2904" i="1"/>
  <c r="F2903" i="1"/>
  <c r="E2903" i="1"/>
  <c r="D2837" i="1"/>
  <c r="F2837" i="1" s="1"/>
  <c r="D2797" i="1"/>
  <c r="F2797" i="1" s="1"/>
  <c r="D2769" i="1"/>
  <c r="F2769" i="1" s="1"/>
  <c r="D2535" i="1"/>
  <c r="E2535" i="1" s="1"/>
  <c r="E26" i="2"/>
  <c r="E260" i="2"/>
  <c r="E288" i="2"/>
  <c r="E328" i="2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445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473" i="1"/>
  <c r="E2472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45" i="1"/>
  <c r="E3098" i="1" l="1"/>
  <c r="F2535" i="1"/>
  <c r="E2769" i="1"/>
  <c r="E2797" i="1"/>
  <c r="E2837" i="1"/>
  <c r="E2929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382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09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382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19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46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1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259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285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5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199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25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199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41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65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41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082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07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082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24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48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24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1967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1991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67" i="1"/>
  <c r="D1990" i="1" l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30" i="1"/>
  <c r="E1679" i="1"/>
  <c r="E1680" i="1"/>
  <c r="E1681" i="1"/>
  <c r="E1682" i="1"/>
  <c r="E1683" i="1"/>
  <c r="E168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54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3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570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596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70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08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35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08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441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469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41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375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01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375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10" i="1"/>
  <c r="E1374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35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10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48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275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48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183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10" i="1"/>
  <c r="E1209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183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17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44" i="1"/>
  <c r="E1143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17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049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076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49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980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08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98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10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10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F1990" i="1" l="1"/>
  <c r="E1990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838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867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38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76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79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66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692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25" i="1"/>
  <c r="E726" i="1"/>
  <c r="E727" i="1"/>
  <c r="E724" i="1"/>
  <c r="E723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692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17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49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17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544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575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44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468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00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468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391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25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391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15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49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15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38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273" i="1"/>
  <c r="E266" i="1"/>
  <c r="E267" i="1"/>
  <c r="E268" i="1"/>
  <c r="E269" i="1"/>
  <c r="E270" i="1"/>
  <c r="E271" i="1"/>
  <c r="E272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8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60" i="1"/>
  <c r="E228" i="1"/>
  <c r="E229" i="1"/>
  <c r="E230" i="1"/>
  <c r="E231" i="1"/>
  <c r="E232" i="1"/>
  <c r="E233" i="1"/>
  <c r="E234" i="1"/>
  <c r="E235" i="1"/>
  <c r="E236" i="1"/>
  <c r="E237" i="1"/>
  <c r="E227" i="1"/>
  <c r="E195" i="1"/>
  <c r="E196" i="1"/>
  <c r="E197" i="1"/>
  <c r="E198" i="1"/>
  <c r="E199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194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60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81" i="1"/>
  <c r="E155" i="1"/>
  <c r="E156" i="1"/>
  <c r="E157" i="1"/>
  <c r="E158" i="1"/>
  <c r="E159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16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81" i="1"/>
  <c r="G718" i="2"/>
  <c r="G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G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G590" i="2"/>
  <c r="E589" i="2"/>
  <c r="G589" i="2" s="1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G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G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E420" i="2"/>
  <c r="G420" i="2" s="1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F589" i="2" l="1"/>
  <c r="F420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<sst xmlns="http://schemas.openxmlformats.org/spreadsheetml/2006/main" count="16964" uniqueCount="363">
  <si>
    <t>Albarino</t>
  </si>
  <si>
    <t>Arneis</t>
  </si>
  <si>
    <t>Catarratto</t>
  </si>
  <si>
    <t>Chenin Blanc</t>
  </si>
  <si>
    <t>French Colombard</t>
  </si>
  <si>
    <t>Gewurztraminer</t>
  </si>
  <si>
    <t>Grenache Blanc</t>
  </si>
  <si>
    <t>Gruner Veltliner</t>
  </si>
  <si>
    <t>Malvasia Bianca</t>
  </si>
  <si>
    <t>Marsanne</t>
  </si>
  <si>
    <t>Muscat of Alexandria</t>
  </si>
  <si>
    <t>Muscat Orange</t>
  </si>
  <si>
    <t>Picpoul Blanc</t>
  </si>
  <si>
    <t>Pinot Blanc</t>
  </si>
  <si>
    <t>Roussanne</t>
  </si>
  <si>
    <t>Sauvignon Blanc</t>
  </si>
  <si>
    <t>Sauvignon Musque</t>
  </si>
  <si>
    <t>Semillon</t>
  </si>
  <si>
    <t>Symphony</t>
  </si>
  <si>
    <t>Tocai Friulano</t>
  </si>
  <si>
    <t>Triplett Blanc</t>
  </si>
  <si>
    <t>Verdelho</t>
  </si>
  <si>
    <t>Viognier</t>
  </si>
  <si>
    <t>Other White Wine</t>
  </si>
  <si>
    <t>Total White Wine</t>
  </si>
  <si>
    <t>year</t>
  </si>
  <si>
    <t>var</t>
  </si>
  <si>
    <t>color</t>
  </si>
  <si>
    <t>White</t>
  </si>
  <si>
    <t>acres</t>
  </si>
  <si>
    <t>Burger</t>
  </si>
  <si>
    <t>Chardonnay</t>
  </si>
  <si>
    <t>Moscato Gaillo</t>
  </si>
  <si>
    <t>Muscat Blanc</t>
  </si>
  <si>
    <t>Palomino</t>
  </si>
  <si>
    <t>Pinot Gris</t>
  </si>
  <si>
    <t>Sauvignon Vert</t>
  </si>
  <si>
    <t>Vermentino</t>
  </si>
  <si>
    <t>White Riesling</t>
  </si>
  <si>
    <t>Aglianico</t>
  </si>
  <si>
    <t>Barbera</t>
  </si>
  <si>
    <t>Cabernet Franc</t>
  </si>
  <si>
    <t>Cabernet Sauvignon</t>
  </si>
  <si>
    <t>Carignane</t>
  </si>
  <si>
    <t>Carmenere</t>
  </si>
  <si>
    <t>Carnelian</t>
  </si>
  <si>
    <t>Centurian</t>
  </si>
  <si>
    <t>Charbono</t>
  </si>
  <si>
    <t>Counoise</t>
  </si>
  <si>
    <t>Dolcetto</t>
  </si>
  <si>
    <t>Dornfelder</t>
  </si>
  <si>
    <t>Graciano</t>
  </si>
  <si>
    <t>Lagrein</t>
  </si>
  <si>
    <t>Malbec</t>
  </si>
  <si>
    <t>Merlot</t>
  </si>
  <si>
    <t>Mission</t>
  </si>
  <si>
    <t>Montepulciano</t>
  </si>
  <si>
    <t>Nebbiolo</t>
  </si>
  <si>
    <t>Petit Verdot</t>
  </si>
  <si>
    <t>Petite Sirah</t>
  </si>
  <si>
    <t>Pinot Noir</t>
  </si>
  <si>
    <t>Pinotage</t>
  </si>
  <si>
    <t>Primitivo</t>
  </si>
  <si>
    <t>Royalty</t>
  </si>
  <si>
    <t>Ruby Cabernet</t>
  </si>
  <si>
    <t>Souzao</t>
  </si>
  <si>
    <t>Tannat</t>
  </si>
  <si>
    <t>Teroldego</t>
  </si>
  <si>
    <t>Zinfandel</t>
  </si>
  <si>
    <t>Other Red Wine</t>
  </si>
  <si>
    <t>Total Red Wine</t>
  </si>
  <si>
    <t>per_color</t>
  </si>
  <si>
    <t>per_total</t>
  </si>
  <si>
    <t>Red</t>
  </si>
  <si>
    <t>Alicante Bouschet</t>
  </si>
  <si>
    <t>Gamay (Napa)</t>
  </si>
  <si>
    <t>Grenache</t>
  </si>
  <si>
    <t>Meunier</t>
  </si>
  <si>
    <t>Mourvedre</t>
  </si>
  <si>
    <t>Muscat Hamburg</t>
  </si>
  <si>
    <t>Rubired</t>
  </si>
  <si>
    <t>Sangiovese</t>
  </si>
  <si>
    <t>Tempranillo</t>
  </si>
  <si>
    <t>Syrah</t>
  </si>
  <si>
    <t>Touriga Nacional</t>
  </si>
  <si>
    <t>Cinsaut</t>
  </si>
  <si>
    <t>Black Malvoisie</t>
  </si>
  <si>
    <t>Early Burgundy</t>
  </si>
  <si>
    <t>Gamay Beaujolais</t>
  </si>
  <si>
    <t>Lambrusco</t>
  </si>
  <si>
    <t>Salvador</t>
  </si>
  <si>
    <t>Tinta Madeira</t>
  </si>
  <si>
    <t>Valdepenas</t>
  </si>
  <si>
    <t>Mataro</t>
  </si>
  <si>
    <t>Sangioveto</t>
  </si>
  <si>
    <t>Common Name</t>
  </si>
  <si>
    <t>Alternative</t>
  </si>
  <si>
    <t>Emerald Riesling</t>
  </si>
  <si>
    <t>Gray Riesling</t>
  </si>
  <si>
    <t>Green Hungarian</t>
  </si>
  <si>
    <t>St Emilion</t>
  </si>
  <si>
    <t>Sylvaner</t>
  </si>
  <si>
    <t>Aleatico</t>
  </si>
  <si>
    <t>Almission</t>
  </si>
  <si>
    <t>Aramon</t>
  </si>
  <si>
    <t>Beclan</t>
  </si>
  <si>
    <t>Feher Szagos</t>
  </si>
  <si>
    <t>Flora</t>
  </si>
  <si>
    <t>Folle Blanche</t>
  </si>
  <si>
    <t>Grignolino</t>
  </si>
  <si>
    <t>Pedro Ximines</t>
  </si>
  <si>
    <t>Perelli 101</t>
  </si>
  <si>
    <t>Petite Syrah</t>
  </si>
  <si>
    <t>Pinot St George</t>
  </si>
  <si>
    <t>Red Veltliner</t>
  </si>
  <si>
    <t>Refosco</t>
  </si>
  <si>
    <t>St Macaire</t>
  </si>
  <si>
    <t>Vadepenas</t>
  </si>
  <si>
    <t>Chasselas</t>
  </si>
  <si>
    <t>Grand Noir</t>
  </si>
  <si>
    <t>Negrette</t>
  </si>
  <si>
    <t>Muscadelle</t>
  </si>
  <si>
    <t>Touriga</t>
  </si>
  <si>
    <t>Tinta Amarella</t>
  </si>
  <si>
    <t>Calzin</t>
  </si>
  <si>
    <t>Peverella</t>
  </si>
  <si>
    <t>Petite Bouschet</t>
  </si>
  <si>
    <t>Carmine</t>
  </si>
  <si>
    <t>Freisa</t>
  </si>
  <si>
    <t>Touriga Francesca</t>
  </si>
  <si>
    <t>Pinot Grigio</t>
  </si>
  <si>
    <t>Montonico</t>
  </si>
  <si>
    <t>Centurion</t>
  </si>
  <si>
    <t>Pedro Ximenez</t>
  </si>
  <si>
    <t>Chasslas</t>
  </si>
  <si>
    <t>tons</t>
  </si>
  <si>
    <t xml:space="preserve">Cortese </t>
  </si>
  <si>
    <t xml:space="preserve">Fiano </t>
  </si>
  <si>
    <t xml:space="preserve">Flora </t>
  </si>
  <si>
    <t xml:space="preserve">Gray Riesling * </t>
  </si>
  <si>
    <t xml:space="preserve">Grenache Gris </t>
  </si>
  <si>
    <t xml:space="preserve">Melon </t>
  </si>
  <si>
    <t xml:space="preserve">Pecorino </t>
  </si>
  <si>
    <t xml:space="preserve">Ribolla Gialla * </t>
  </si>
  <si>
    <t xml:space="preserve">Sauvignon Gris </t>
  </si>
  <si>
    <t xml:space="preserve">Sylvaner </t>
  </si>
  <si>
    <t xml:space="preserve">Torrontes </t>
  </si>
  <si>
    <t xml:space="preserve">Verdejo </t>
  </si>
  <si>
    <t xml:space="preserve">Vernaccia </t>
  </si>
  <si>
    <t>value</t>
  </si>
  <si>
    <t xml:space="preserve">Aleatico </t>
  </si>
  <si>
    <t xml:space="preserve">Alvarinho </t>
  </si>
  <si>
    <t xml:space="preserve">Arinarnoa </t>
  </si>
  <si>
    <t xml:space="preserve">Blaufraenkisch * </t>
  </si>
  <si>
    <t xml:space="preserve">Cabernet Dorsa </t>
  </si>
  <si>
    <t xml:space="preserve">Ciliegiolo </t>
  </si>
  <si>
    <t xml:space="preserve">Durif </t>
  </si>
  <si>
    <t xml:space="preserve">Freisa </t>
  </si>
  <si>
    <t xml:space="preserve">Gamay Noir Au Jus Blanc </t>
  </si>
  <si>
    <t xml:space="preserve">Grignolino </t>
  </si>
  <si>
    <t xml:space="preserve">Lambrusco </t>
  </si>
  <si>
    <t xml:space="preserve">Monastrell </t>
  </si>
  <si>
    <t xml:space="preserve">Negrette * </t>
  </si>
  <si>
    <t xml:space="preserve">Negroamaro </t>
  </si>
  <si>
    <t xml:space="preserve">Nero D'Avola * </t>
  </si>
  <si>
    <t xml:space="preserve">Refosco * </t>
  </si>
  <si>
    <t xml:space="preserve">Sagrantino </t>
  </si>
  <si>
    <t xml:space="preserve">Salvador </t>
  </si>
  <si>
    <t xml:space="preserve">Segalin </t>
  </si>
  <si>
    <t xml:space="preserve">St Laurent </t>
  </si>
  <si>
    <t xml:space="preserve">Tinta Cao </t>
  </si>
  <si>
    <t xml:space="preserve">Tinta Madeira </t>
  </si>
  <si>
    <t xml:space="preserve">Trousseau * </t>
  </si>
  <si>
    <t>brix</t>
  </si>
  <si>
    <t>Catarrato</t>
  </si>
  <si>
    <t>Orange Muscat</t>
  </si>
  <si>
    <t>Lenoir</t>
  </si>
  <si>
    <t xml:space="preserve">Arneis </t>
  </si>
  <si>
    <t xml:space="preserve">Folle Blanche </t>
  </si>
  <si>
    <t xml:space="preserve">Gruner Veltliner </t>
  </si>
  <si>
    <t xml:space="preserve">Moscato Gaillo * </t>
  </si>
  <si>
    <t xml:space="preserve">Picpoul Blanc </t>
  </si>
  <si>
    <t xml:space="preserve">Sauvignon Vert * </t>
  </si>
  <si>
    <t xml:space="preserve">Vermentino * </t>
  </si>
  <si>
    <t xml:space="preserve">Aglianico </t>
  </si>
  <si>
    <t xml:space="preserve">Counoise </t>
  </si>
  <si>
    <t xml:space="preserve">Dornfelder </t>
  </si>
  <si>
    <t xml:space="preserve">Graciano </t>
  </si>
  <si>
    <t xml:space="preserve">Lagrein </t>
  </si>
  <si>
    <t xml:space="preserve">Kerner </t>
  </si>
  <si>
    <t xml:space="preserve">Scheurebe </t>
  </si>
  <si>
    <t xml:space="preserve">Alvarelhao </t>
  </si>
  <si>
    <t xml:space="preserve">Colorino </t>
  </si>
  <si>
    <t xml:space="preserve">Early Burgundy </t>
  </si>
  <si>
    <t xml:space="preserve">Fer Servadou </t>
  </si>
  <si>
    <t xml:space="preserve">Grand Noir </t>
  </si>
  <si>
    <t xml:space="preserve">Peloursin </t>
  </si>
  <si>
    <t xml:space="preserve">Pfeffer Cabernet </t>
  </si>
  <si>
    <t xml:space="preserve">Tinta Barroca </t>
  </si>
  <si>
    <t xml:space="preserve">Touriga Francesca </t>
  </si>
  <si>
    <t>Grillo</t>
  </si>
  <si>
    <t>Inzolia</t>
  </si>
  <si>
    <t>Blaue Elbe</t>
  </si>
  <si>
    <t xml:space="preserve">Beclan </t>
  </si>
  <si>
    <t xml:space="preserve">Carmine </t>
  </si>
  <si>
    <t xml:space="preserve">Gamay Beaujolais </t>
  </si>
  <si>
    <t>Cata</t>
  </si>
  <si>
    <t>Helena</t>
  </si>
  <si>
    <t>Rkatsiteli</t>
  </si>
  <si>
    <t>Raboso de Piava</t>
  </si>
  <si>
    <t xml:space="preserve">Corvina </t>
  </si>
  <si>
    <t xml:space="preserve">Pommard </t>
  </si>
  <si>
    <t xml:space="preserve">Kleinberger </t>
  </si>
  <si>
    <t>Cortese</t>
  </si>
  <si>
    <t>Gray Riesling *</t>
  </si>
  <si>
    <t>Kerner</t>
  </si>
  <si>
    <t>Melon</t>
  </si>
  <si>
    <t>Moscato Gaillo *</t>
  </si>
  <si>
    <t>Ribolla Gialla *</t>
  </si>
  <si>
    <t>Sauvignon Vert *</t>
  </si>
  <si>
    <t>Scheurebe</t>
  </si>
  <si>
    <t>Torrontes</t>
  </si>
  <si>
    <t>Vernaccia</t>
  </si>
  <si>
    <t>Alvarelhao</t>
  </si>
  <si>
    <t>Arinarnoa</t>
  </si>
  <si>
    <t>Blaufraenkisch *</t>
  </si>
  <si>
    <t>Durif</t>
  </si>
  <si>
    <t>Muscat Hamburg *</t>
  </si>
  <si>
    <t>Negrette *</t>
  </si>
  <si>
    <t>Negroamaro</t>
  </si>
  <si>
    <t>Nero D'Avola *</t>
  </si>
  <si>
    <t>Peloursin</t>
  </si>
  <si>
    <t>Pfeffer Cabernet</t>
  </si>
  <si>
    <t>Refosco *</t>
  </si>
  <si>
    <t>Rossini</t>
  </si>
  <si>
    <t>Sagrantino</t>
  </si>
  <si>
    <t>Segalin</t>
  </si>
  <si>
    <t>Tinta Barroca</t>
  </si>
  <si>
    <t>Tinta Cao</t>
  </si>
  <si>
    <t>Trousseau *</t>
  </si>
  <si>
    <t>Chasselas Dore</t>
  </si>
  <si>
    <t>De Chaunac</t>
  </si>
  <si>
    <t>Marechal Foch *</t>
  </si>
  <si>
    <t>Kleinberger</t>
  </si>
  <si>
    <t>Blaufraenkisch</t>
  </si>
  <si>
    <t>Carmeniere</t>
  </si>
  <si>
    <t>Pedro Ximenes</t>
  </si>
  <si>
    <t>Portugieser Blauer *</t>
  </si>
  <si>
    <t>Sausaol</t>
  </si>
  <si>
    <t>Terret Noir</t>
  </si>
  <si>
    <t>Touriga Nacional *</t>
  </si>
  <si>
    <t>CATARRATTO</t>
  </si>
  <si>
    <t>CORTESE</t>
  </si>
  <si>
    <t>FLORA</t>
  </si>
  <si>
    <t>FOLLE BLANCHE</t>
  </si>
  <si>
    <t>GRECO</t>
  </si>
  <si>
    <t>GREEN HUNGARIAN</t>
  </si>
  <si>
    <t>INZOLIA</t>
  </si>
  <si>
    <t>KLEINBERGER</t>
  </si>
  <si>
    <t>MELON</t>
  </si>
  <si>
    <t>MUSCADELLE</t>
  </si>
  <si>
    <t>PEDRO XIMENES</t>
  </si>
  <si>
    <t>SAUVIGNON VERT</t>
  </si>
  <si>
    <t>SCHEUREBE</t>
  </si>
  <si>
    <t>SYLVANER</t>
  </si>
  <si>
    <t>VERNACCIA</t>
  </si>
  <si>
    <t>AGLIANICO</t>
  </si>
  <si>
    <t>ALEATICO</t>
  </si>
  <si>
    <t>ALVARELHAO</t>
  </si>
  <si>
    <t>BLAUFRAENKISCH</t>
  </si>
  <si>
    <t>CHARBONO</t>
  </si>
  <si>
    <t>CINSAULT</t>
  </si>
  <si>
    <t>COUNOISE</t>
  </si>
  <si>
    <t>EARLY BURGUNDY</t>
  </si>
  <si>
    <t>FREISA</t>
  </si>
  <si>
    <t>GRAND NOIR</t>
  </si>
  <si>
    <t>MONTANACCIO</t>
  </si>
  <si>
    <t>MUSCAT HAMBURG</t>
  </si>
  <si>
    <t>NEGRETTE</t>
  </si>
  <si>
    <t>PFEFFER CABERNET</t>
  </si>
  <si>
    <t>PINOT ST GEORGE</t>
  </si>
  <si>
    <t>PINOTAGE</t>
  </si>
  <si>
    <t>PORTUGIESER BLAUER</t>
  </si>
  <si>
    <t>REFOSCO/MONDEUSE</t>
  </si>
  <si>
    <t>SOUZAO</t>
  </si>
  <si>
    <t>TANNAT</t>
  </si>
  <si>
    <t>TEROLDEGO</t>
  </si>
  <si>
    <t>TINTA CAO</t>
  </si>
  <si>
    <t>TINTA MADEIRA</t>
  </si>
  <si>
    <t>TOURIGA</t>
  </si>
  <si>
    <t>TROUSSEAU</t>
  </si>
  <si>
    <t xml:space="preserve"> CHASSELAS DORE</t>
  </si>
  <si>
    <t xml:space="preserve"> CORTESE</t>
  </si>
  <si>
    <t xml:space="preserve"> FEHER SZAGOS</t>
  </si>
  <si>
    <t xml:space="preserve"> FLORA</t>
  </si>
  <si>
    <t xml:space="preserve"> FOLLE BLANCHE</t>
  </si>
  <si>
    <t xml:space="preserve"> GRECO</t>
  </si>
  <si>
    <t xml:space="preserve"> GREEN HUNGARIAN</t>
  </si>
  <si>
    <t xml:space="preserve"> INZOLIA</t>
  </si>
  <si>
    <t xml:space="preserve"> KLEINBERGER</t>
  </si>
  <si>
    <t xml:space="preserve"> MARSANNE</t>
  </si>
  <si>
    <t xml:space="preserve"> MELON</t>
  </si>
  <si>
    <t xml:space="preserve"> MONTONICO</t>
  </si>
  <si>
    <t xml:space="preserve"> MUSCADELLE</t>
  </si>
  <si>
    <t xml:space="preserve"> PEDRO XIMENES</t>
  </si>
  <si>
    <t xml:space="preserve"> PEVERELLA</t>
  </si>
  <si>
    <t xml:space="preserve"> PRIMOTIVO DIEGO</t>
  </si>
  <si>
    <t xml:space="preserve"> SAUVIGNON MUSQUE</t>
  </si>
  <si>
    <t xml:space="preserve"> SAUVIGNON VERT</t>
  </si>
  <si>
    <t xml:space="preserve"> SCHEUREBE</t>
  </si>
  <si>
    <t xml:space="preserve"> VERNACCIA</t>
  </si>
  <si>
    <t xml:space="preserve">  AGLIANICO</t>
  </si>
  <si>
    <t xml:space="preserve">  ALEATICO</t>
  </si>
  <si>
    <t xml:space="preserve">  ALVARELHAO</t>
  </si>
  <si>
    <t xml:space="preserve">  AMERICA</t>
  </si>
  <si>
    <t xml:space="preserve">  ARAMON</t>
  </si>
  <si>
    <t xml:space="preserve">  CARMINE</t>
  </si>
  <si>
    <t xml:space="preserve">  CHARBONO</t>
  </si>
  <si>
    <t xml:space="preserve">  CINSAULT</t>
  </si>
  <si>
    <t xml:space="preserve">  COUNOISE</t>
  </si>
  <si>
    <t xml:space="preserve">  DOLCETTO</t>
  </si>
  <si>
    <t xml:space="preserve">  EARLY BURGUNDY</t>
  </si>
  <si>
    <t xml:space="preserve">  FREISA</t>
  </si>
  <si>
    <t xml:space="preserve">  GRIGNOLINO</t>
  </si>
  <si>
    <t xml:space="preserve">  MUSCAT HAMBURG</t>
  </si>
  <si>
    <t xml:space="preserve">  NEGRETTE</t>
  </si>
  <si>
    <t xml:space="preserve">  PFEFFER CABERNET</t>
  </si>
  <si>
    <t xml:space="preserve">  PINOT ST GEORGE</t>
  </si>
  <si>
    <t xml:space="preserve">  PINOTAGE</t>
  </si>
  <si>
    <t xml:space="preserve">  PORTUGIESER BLAUER</t>
  </si>
  <si>
    <t xml:space="preserve">  PRIMOTIVO</t>
  </si>
  <si>
    <t xml:space="preserve">  REFOSCO/MONDEUSE</t>
  </si>
  <si>
    <t xml:space="preserve">  SOUZAO</t>
  </si>
  <si>
    <t xml:space="preserve">  TANNAT</t>
  </si>
  <si>
    <t xml:space="preserve">  TEROLDEGO</t>
  </si>
  <si>
    <t xml:space="preserve">  TINTA CAO</t>
  </si>
  <si>
    <t xml:space="preserve">  TINTA MADEIRA</t>
  </si>
  <si>
    <t xml:space="preserve">  TOURIGA</t>
  </si>
  <si>
    <t xml:space="preserve">  TROUSSEAU</t>
  </si>
  <si>
    <t>CHASSELAS DORE</t>
  </si>
  <si>
    <t>FEHER SZAGOS</t>
  </si>
  <si>
    <t>MARSANNE</t>
  </si>
  <si>
    <t>PINOT GRIS</t>
  </si>
  <si>
    <t>PRIMOTIVO DIEGO</t>
  </si>
  <si>
    <t>ROUSANNE</t>
  </si>
  <si>
    <t>SAUVIGNON MUSQUE</t>
  </si>
  <si>
    <t>AMERICA</t>
  </si>
  <si>
    <t>CARMINE</t>
  </si>
  <si>
    <t>DOLCETTO</t>
  </si>
  <si>
    <t>GRIGNOLINO</t>
  </si>
  <si>
    <t>NEBBIOLO</t>
  </si>
  <si>
    <t>ST MACAIRE</t>
  </si>
  <si>
    <t>Rousanne</t>
  </si>
  <si>
    <t>Sauvignon Mosque</t>
  </si>
  <si>
    <t>Brunello</t>
  </si>
  <si>
    <t>Cinsault</t>
  </si>
  <si>
    <t>Muschel Blanc</t>
  </si>
  <si>
    <t>Sauvignon</t>
  </si>
  <si>
    <t>Petite Verdot</t>
  </si>
  <si>
    <t>Blue Elbe</t>
  </si>
  <si>
    <t>Traminer</t>
  </si>
  <si>
    <t>165.749.4</t>
  </si>
  <si>
    <t>Tinto 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</si>
</sst>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0" applyNumberForma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applyAlignment="1"/>
    <xf numFmtId="164" fontId="0" fillId="0" borderId="0" xfId="0" applyNumberFormat="1" applyAlignment="1"/>
    <xf numFmtId="0" fontId="0" fillId="0" borderId="0" xfId="0" applyNumberFormat="1" applyAlignment="1"/>
    <xf numFmtId="165" fontId="0" fillId="0" borderId="0" xfId="0" applyNumberFormat="1" applyAlignment="1"/>
    <xf numFmtId="4" fontId="0" fillId="0" borderId="0" xfId="0" applyNumberFormat="1" applyAlignment="1"/>
    <xf numFmtId="1" fontId="2" fillId="0" borderId="0" xfId="0" applyNumberFormat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27"/>
  <sheetViews>
    <sheetView topLeftCell="A7" zoomScaleNormal="100" workbookViewId="0">
      <selection activeCell="F37" sqref="F37"/>
    </sheetView>
  </sheetViews>
  <sheetFormatPr defaultRowHeight="14.5" x14ac:dyDescent="0.35"/>
  <cols>
    <col min="1" max="1" width="20.1796875" bestFit="1" customWidth="1"/>
    <col min="2" max="2" width="7.453125" customWidth="1"/>
    <col min="3" max="3" width="6.81640625" style="11" customWidth="1"/>
    <col min="4" max="4" width="8.7265625" style="11"/>
    <col min="5" max="5" width="8.7265625" style="12"/>
    <col min="6" max="6" width="9.1796875" style="12" bestFit="1" customWidth="1"/>
    <col min="7" max="7" width="10.26953125" style="11" bestFit="1" customWidth="1"/>
    <col min="8" max="8" width="8.7265625" style="11"/>
    <col min="9" max="9" width="10.54296875" style="11" bestFit="1" customWidth="1"/>
    <col min="10" max="10" width="24.26953125" customWidth="1"/>
    <col min="12" max="12" width="13.81640625" bestFit="1" customWidth="1"/>
    <col min="13" max="13" width="13.54296875" bestFit="1" customWidth="1"/>
    <col min="15" max="15" width="11.1796875" customWidth="1"/>
    <col min="16" max="16" width="12.1796875" bestFit="1" customWidth="1"/>
  </cols>
  <sheetData>
    <row r="1" spans="1:16" x14ac:dyDescent="0.35">
      <c r="A1" s="1" t="s">
        <v>26</v>
      </c>
      <c r="B1" s="1" t="s">
        <v>27</v>
      </c>
      <c r="C1" s="9" t="s">
        <v>25</v>
      </c>
      <c r="D1" s="9" t="s">
        <v>29</v>
      </c>
      <c r="E1" s="10" t="s">
        <v>71</v>
      </c>
      <c r="F1" s="10" t="s">
        <v>72</v>
      </c>
      <c r="G1" s="9" t="s">
        <v>135</v>
      </c>
      <c r="H1" s="9" t="s">
        <v>173</v>
      </c>
      <c r="I1" s="9" t="s">
        <v>149</v>
      </c>
    </row>
    <row r="2" spans="1:16" x14ac:dyDescent="0.35">
      <c r="A2" t="s">
        <v>0</v>
      </c>
      <c r="B2" t="s">
        <v>28</v>
      </c>
      <c r="C2" s="11">
        <v>2019</v>
      </c>
      <c r="D2" s="11">
        <v>324</v>
      </c>
      <c r="E2" s="12">
        <f>(D2/168623)*100</f>
        <v>0.19214460660763952</v>
      </c>
      <c r="F2" s="12">
        <f>(D2/460024)*100</f>
        <v>7.0431107942194315E-2</v>
      </c>
      <c r="G2" s="11">
        <v>3601.6</v>
      </c>
      <c r="H2" s="11">
        <v>22.1</v>
      </c>
      <c r="I2" s="11">
        <v>981.7</v>
      </c>
      <c r="O2" s="4"/>
      <c r="P2" s="3"/>
    </row>
    <row r="3" spans="1:16" x14ac:dyDescent="0.35">
      <c r="A3" t="s">
        <v>1</v>
      </c>
      <c r="B3" t="s">
        <v>28</v>
      </c>
      <c r="C3" s="11">
        <v>2019</v>
      </c>
      <c r="D3" s="11">
        <v>60</v>
      </c>
      <c r="E3" s="12">
        <f t="shared" ref="E3:E36" si="0">(D3/168623)*100</f>
        <v>3.5582334556970283E-2</v>
      </c>
      <c r="F3" s="12">
        <f t="shared" ref="F3:F66" si="1">(D3/460024)*100</f>
        <v>1.3042797767073023E-2</v>
      </c>
      <c r="G3" s="11">
        <v>113.2</v>
      </c>
      <c r="H3" s="11">
        <v>22.7</v>
      </c>
      <c r="I3" s="11">
        <v>2125.69</v>
      </c>
      <c r="O3" s="5"/>
      <c r="P3" s="3"/>
    </row>
    <row r="4" spans="1:16" x14ac:dyDescent="0.35">
      <c r="A4" t="s">
        <v>30</v>
      </c>
      <c r="B4" t="s">
        <v>28</v>
      </c>
      <c r="C4" s="11">
        <v>2019</v>
      </c>
      <c r="D4" s="11">
        <v>1103</v>
      </c>
      <c r="E4" s="12">
        <f t="shared" si="0"/>
        <v>0.65412191693897037</v>
      </c>
      <c r="F4" s="12">
        <f t="shared" si="1"/>
        <v>0.23977009895135903</v>
      </c>
      <c r="G4" s="11">
        <v>23732.2</v>
      </c>
      <c r="H4" s="11">
        <v>16.899999999999999</v>
      </c>
      <c r="I4" s="11">
        <v>268.02999999999997</v>
      </c>
      <c r="O4" s="6"/>
      <c r="P4" s="3"/>
    </row>
    <row r="5" spans="1:16" x14ac:dyDescent="0.35">
      <c r="A5" t="s">
        <v>2</v>
      </c>
      <c r="B5" t="s">
        <v>28</v>
      </c>
      <c r="C5" s="11">
        <v>2019</v>
      </c>
      <c r="D5" s="11">
        <v>97</v>
      </c>
      <c r="E5" s="12">
        <f t="shared" si="0"/>
        <v>5.7524774200435287E-2</v>
      </c>
      <c r="F5" s="12">
        <f t="shared" si="1"/>
        <v>2.1085856390101385E-2</v>
      </c>
      <c r="O5" s="5"/>
      <c r="P5" s="3"/>
    </row>
    <row r="6" spans="1:16" x14ac:dyDescent="0.35">
      <c r="A6" t="s">
        <v>31</v>
      </c>
      <c r="B6" t="s">
        <v>28</v>
      </c>
      <c r="C6" s="11">
        <v>2019</v>
      </c>
      <c r="D6" s="11">
        <v>89357</v>
      </c>
      <c r="E6" s="12">
        <f t="shared" si="0"/>
        <v>52.992177816786558</v>
      </c>
      <c r="F6" s="12">
        <f t="shared" si="1"/>
        <v>19.424421334539069</v>
      </c>
      <c r="G6" s="11">
        <v>642067.1</v>
      </c>
      <c r="H6" s="11">
        <v>23.6</v>
      </c>
      <c r="I6" s="11">
        <v>912.72</v>
      </c>
    </row>
    <row r="7" spans="1:16" x14ac:dyDescent="0.35">
      <c r="A7" t="s">
        <v>3</v>
      </c>
      <c r="B7" t="s">
        <v>28</v>
      </c>
      <c r="C7" s="11">
        <v>2019</v>
      </c>
      <c r="D7" s="11">
        <v>4553</v>
      </c>
      <c r="E7" s="12">
        <f t="shared" si="0"/>
        <v>2.7001061539647613</v>
      </c>
      <c r="F7" s="12">
        <f t="shared" si="1"/>
        <v>0.98973097055805781</v>
      </c>
      <c r="G7" s="11">
        <v>36751.599999999999</v>
      </c>
      <c r="H7" s="11">
        <v>20.5</v>
      </c>
      <c r="I7" s="11">
        <v>366.81</v>
      </c>
    </row>
    <row r="8" spans="1:16" x14ac:dyDescent="0.35">
      <c r="A8" t="s">
        <v>4</v>
      </c>
      <c r="B8" t="s">
        <v>28</v>
      </c>
      <c r="C8" s="11">
        <v>2019</v>
      </c>
      <c r="D8" s="11">
        <v>17546</v>
      </c>
      <c r="E8" s="12">
        <f t="shared" si="0"/>
        <v>10.405460702276677</v>
      </c>
      <c r="F8" s="12">
        <f t="shared" si="1"/>
        <v>3.8141488270177208</v>
      </c>
      <c r="G8" s="11">
        <v>322574.59999999998</v>
      </c>
      <c r="H8" s="11">
        <v>19.899999999999999</v>
      </c>
      <c r="I8" s="11">
        <v>276.02999999999997</v>
      </c>
    </row>
    <row r="9" spans="1:16" x14ac:dyDescent="0.35">
      <c r="A9" t="s">
        <v>5</v>
      </c>
      <c r="B9" t="s">
        <v>28</v>
      </c>
      <c r="C9" s="11">
        <v>2019</v>
      </c>
      <c r="D9" s="11">
        <v>1569</v>
      </c>
      <c r="E9" s="12">
        <f t="shared" si="0"/>
        <v>0.93047804866477291</v>
      </c>
      <c r="F9" s="12">
        <f t="shared" si="1"/>
        <v>0.3410691616089595</v>
      </c>
      <c r="G9" s="11">
        <v>13462.4</v>
      </c>
      <c r="H9" s="11">
        <v>22.7</v>
      </c>
      <c r="I9" s="11">
        <v>728.21</v>
      </c>
    </row>
    <row r="10" spans="1:16" x14ac:dyDescent="0.35">
      <c r="A10" t="s">
        <v>6</v>
      </c>
      <c r="B10" t="s">
        <v>28</v>
      </c>
      <c r="C10" s="11">
        <v>2019</v>
      </c>
      <c r="D10" s="11">
        <v>362</v>
      </c>
      <c r="E10" s="12">
        <f t="shared" si="0"/>
        <v>0.21468008516038736</v>
      </c>
      <c r="F10" s="12">
        <f t="shared" si="1"/>
        <v>7.8691546528007222E-2</v>
      </c>
      <c r="G10" s="11">
        <v>1612.6</v>
      </c>
      <c r="H10" s="11">
        <v>22.8</v>
      </c>
      <c r="I10" s="11">
        <v>1478.6</v>
      </c>
    </row>
    <row r="11" spans="1:16" x14ac:dyDescent="0.35">
      <c r="A11" t="s">
        <v>7</v>
      </c>
      <c r="B11" t="s">
        <v>28</v>
      </c>
      <c r="C11" s="11">
        <v>2019</v>
      </c>
      <c r="D11" s="11">
        <v>153</v>
      </c>
      <c r="E11" s="12">
        <f t="shared" si="0"/>
        <v>9.0734953120274214E-2</v>
      </c>
      <c r="F11" s="12">
        <f t="shared" si="1"/>
        <v>3.3259134306036206E-2</v>
      </c>
      <c r="G11" s="11">
        <v>670.1</v>
      </c>
      <c r="H11" s="11">
        <v>23</v>
      </c>
      <c r="I11" s="11">
        <v>1257.25</v>
      </c>
    </row>
    <row r="12" spans="1:16" x14ac:dyDescent="0.35">
      <c r="A12" t="s">
        <v>8</v>
      </c>
      <c r="B12" t="s">
        <v>28</v>
      </c>
      <c r="C12" s="11">
        <v>2019</v>
      </c>
      <c r="D12" s="11">
        <v>995</v>
      </c>
      <c r="E12" s="12">
        <f t="shared" si="0"/>
        <v>0.59007371473642389</v>
      </c>
      <c r="F12" s="12">
        <f t="shared" si="1"/>
        <v>0.21629306297062761</v>
      </c>
      <c r="G12" s="11">
        <v>4747.8999999999996</v>
      </c>
      <c r="H12" s="11">
        <v>21.3</v>
      </c>
      <c r="I12" s="11">
        <v>621.14</v>
      </c>
    </row>
    <row r="13" spans="1:16" x14ac:dyDescent="0.35">
      <c r="A13" t="s">
        <v>9</v>
      </c>
      <c r="B13" t="s">
        <v>28</v>
      </c>
      <c r="C13" s="11">
        <v>2019</v>
      </c>
      <c r="D13" s="11">
        <v>120</v>
      </c>
      <c r="E13" s="12">
        <f t="shared" si="0"/>
        <v>7.1164669113940565E-2</v>
      </c>
      <c r="F13" s="12">
        <f t="shared" si="1"/>
        <v>2.6085595534146046E-2</v>
      </c>
      <c r="G13" s="11">
        <v>417.2</v>
      </c>
      <c r="H13" s="11">
        <v>22.9</v>
      </c>
      <c r="I13" s="11">
        <v>2050.21</v>
      </c>
    </row>
    <row r="14" spans="1:16" x14ac:dyDescent="0.35">
      <c r="A14" t="s">
        <v>32</v>
      </c>
      <c r="B14" t="s">
        <v>28</v>
      </c>
      <c r="C14" s="11">
        <v>2019</v>
      </c>
      <c r="D14" s="11">
        <v>151</v>
      </c>
      <c r="E14" s="12">
        <f t="shared" si="0"/>
        <v>8.9548875301708547E-2</v>
      </c>
      <c r="F14" s="12">
        <f t="shared" si="1"/>
        <v>3.2824374380467106E-2</v>
      </c>
      <c r="G14" s="11">
        <v>32.1</v>
      </c>
      <c r="H14" s="11">
        <v>21.9</v>
      </c>
      <c r="I14" s="11">
        <v>1740</v>
      </c>
    </row>
    <row r="15" spans="1:16" x14ac:dyDescent="0.35">
      <c r="A15" t="s">
        <v>33</v>
      </c>
      <c r="B15" t="s">
        <v>28</v>
      </c>
      <c r="C15" s="11">
        <v>2019</v>
      </c>
      <c r="D15" s="11">
        <v>2854</v>
      </c>
      <c r="E15" s="12">
        <f t="shared" si="0"/>
        <v>1.6925330470932198</v>
      </c>
      <c r="F15" s="12">
        <f t="shared" si="1"/>
        <v>0.62040241378710681</v>
      </c>
      <c r="G15" s="11">
        <v>28953.4</v>
      </c>
      <c r="H15" s="11">
        <v>23.8</v>
      </c>
      <c r="I15" s="11">
        <v>323.58</v>
      </c>
    </row>
    <row r="16" spans="1:16" x14ac:dyDescent="0.35">
      <c r="A16" t="s">
        <v>10</v>
      </c>
      <c r="B16" t="s">
        <v>28</v>
      </c>
      <c r="C16" s="11">
        <v>2019</v>
      </c>
      <c r="D16" s="11">
        <v>4324</v>
      </c>
      <c r="E16" s="12">
        <f t="shared" si="0"/>
        <v>2.5643002437389919</v>
      </c>
      <c r="F16" s="12">
        <f t="shared" si="1"/>
        <v>0.93995095908039583</v>
      </c>
      <c r="G16" s="11">
        <v>194275</v>
      </c>
      <c r="H16" s="11">
        <v>21.1</v>
      </c>
      <c r="I16" s="11">
        <v>277.02999999999997</v>
      </c>
    </row>
    <row r="17" spans="1:16" x14ac:dyDescent="0.35">
      <c r="A17" t="s">
        <v>11</v>
      </c>
      <c r="B17" t="s">
        <v>28</v>
      </c>
      <c r="C17" s="11">
        <v>2019</v>
      </c>
      <c r="D17" s="11">
        <v>325</v>
      </c>
      <c r="E17" s="12">
        <f t="shared" si="0"/>
        <v>0.19273764551692238</v>
      </c>
      <c r="F17" s="12">
        <f t="shared" si="1"/>
        <v>7.0648487904978879E-2</v>
      </c>
      <c r="G17" s="11">
        <v>3327.3</v>
      </c>
      <c r="H17" s="11">
        <v>23.3</v>
      </c>
      <c r="I17" s="11">
        <v>505.5</v>
      </c>
    </row>
    <row r="18" spans="1:16" x14ac:dyDescent="0.35">
      <c r="A18" t="s">
        <v>34</v>
      </c>
      <c r="B18" t="s">
        <v>28</v>
      </c>
      <c r="C18" s="11">
        <v>2019</v>
      </c>
      <c r="D18" s="11">
        <v>145</v>
      </c>
      <c r="E18" s="12">
        <f t="shared" si="0"/>
        <v>8.5990641846011517E-2</v>
      </c>
      <c r="F18" s="12">
        <f t="shared" si="1"/>
        <v>3.1520094603759805E-2</v>
      </c>
      <c r="G18" s="11">
        <v>803.1</v>
      </c>
      <c r="H18" s="11">
        <v>19.899999999999999</v>
      </c>
      <c r="I18" s="11">
        <v>316.35000000000002</v>
      </c>
    </row>
    <row r="19" spans="1:16" x14ac:dyDescent="0.35">
      <c r="A19" t="s">
        <v>12</v>
      </c>
      <c r="B19" t="s">
        <v>28</v>
      </c>
      <c r="C19" s="11">
        <v>2019</v>
      </c>
      <c r="D19" s="11">
        <v>43</v>
      </c>
      <c r="E19" s="12">
        <f t="shared" si="0"/>
        <v>2.5500673099162038E-2</v>
      </c>
      <c r="F19" s="12">
        <f t="shared" si="1"/>
        <v>9.3473383997356666E-3</v>
      </c>
      <c r="G19" s="11">
        <v>206.9</v>
      </c>
      <c r="H19" s="11">
        <v>21.6</v>
      </c>
      <c r="I19" s="11">
        <v>1862.76</v>
      </c>
    </row>
    <row r="20" spans="1:16" x14ac:dyDescent="0.35">
      <c r="A20" t="s">
        <v>13</v>
      </c>
      <c r="B20" t="s">
        <v>28</v>
      </c>
      <c r="C20" s="11">
        <v>2019</v>
      </c>
      <c r="D20" s="11">
        <v>324</v>
      </c>
      <c r="E20" s="12">
        <f t="shared" si="0"/>
        <v>0.19214460660763952</v>
      </c>
      <c r="F20" s="12">
        <f t="shared" si="1"/>
        <v>7.0431107942194315E-2</v>
      </c>
      <c r="G20" s="11">
        <v>1375.5</v>
      </c>
      <c r="H20" s="11">
        <v>22.3</v>
      </c>
      <c r="I20" s="11">
        <v>1640.53</v>
      </c>
    </row>
    <row r="21" spans="1:16" x14ac:dyDescent="0.35">
      <c r="A21" t="s">
        <v>35</v>
      </c>
      <c r="B21" t="s">
        <v>28</v>
      </c>
      <c r="C21" s="11">
        <v>2019</v>
      </c>
      <c r="D21" s="11">
        <v>15768</v>
      </c>
      <c r="E21" s="12">
        <f t="shared" si="0"/>
        <v>9.35103752157179</v>
      </c>
      <c r="F21" s="12">
        <f t="shared" si="1"/>
        <v>3.4276472531867901</v>
      </c>
      <c r="G21" s="11">
        <v>246925.3</v>
      </c>
      <c r="H21" s="11">
        <v>22.1</v>
      </c>
      <c r="I21" s="11">
        <v>465.75</v>
      </c>
      <c r="O21" s="6"/>
      <c r="P21" s="3"/>
    </row>
    <row r="22" spans="1:16" x14ac:dyDescent="0.35">
      <c r="A22" t="s">
        <v>14</v>
      </c>
      <c r="B22" t="s">
        <v>28</v>
      </c>
      <c r="C22" s="11">
        <v>2019</v>
      </c>
      <c r="D22" s="11">
        <v>321</v>
      </c>
      <c r="E22" s="12">
        <f t="shared" si="0"/>
        <v>0.19036548987979102</v>
      </c>
      <c r="F22" s="12">
        <f t="shared" si="1"/>
        <v>6.9778968053840665E-2</v>
      </c>
      <c r="G22" s="11">
        <v>973.2</v>
      </c>
      <c r="H22" s="11">
        <v>23.6</v>
      </c>
      <c r="I22" s="11">
        <v>2112.1</v>
      </c>
      <c r="O22" s="6"/>
      <c r="P22" s="3"/>
    </row>
    <row r="23" spans="1:16" x14ac:dyDescent="0.35">
      <c r="A23" t="s">
        <v>15</v>
      </c>
      <c r="B23" t="s">
        <v>28</v>
      </c>
      <c r="C23" s="11">
        <v>2019</v>
      </c>
      <c r="D23" s="11">
        <v>14460</v>
      </c>
      <c r="E23" s="12">
        <f t="shared" si="0"/>
        <v>8.5753426282298388</v>
      </c>
      <c r="F23" s="12">
        <f t="shared" si="1"/>
        <v>3.1433142618645986</v>
      </c>
      <c r="G23" s="11">
        <v>120521.5</v>
      </c>
      <c r="H23" s="11">
        <v>22.4</v>
      </c>
      <c r="I23" s="11">
        <v>1056.95</v>
      </c>
      <c r="O23" s="6"/>
      <c r="P23" s="3"/>
    </row>
    <row r="24" spans="1:16" x14ac:dyDescent="0.35">
      <c r="A24" t="s">
        <v>16</v>
      </c>
      <c r="B24" t="s">
        <v>28</v>
      </c>
      <c r="C24" s="11">
        <v>2019</v>
      </c>
      <c r="D24" s="11">
        <v>330</v>
      </c>
      <c r="E24" s="12">
        <f t="shared" si="0"/>
        <v>0.19570284006333655</v>
      </c>
      <c r="F24" s="12">
        <f t="shared" si="1"/>
        <v>7.1735387718901616E-2</v>
      </c>
      <c r="G24" s="11">
        <v>1036.0999999999999</v>
      </c>
      <c r="H24" s="11">
        <v>23.7</v>
      </c>
      <c r="I24" s="11">
        <v>1778.34</v>
      </c>
      <c r="O24" s="6"/>
      <c r="P24" s="3"/>
    </row>
    <row r="25" spans="1:16" x14ac:dyDescent="0.35">
      <c r="A25" t="s">
        <v>36</v>
      </c>
      <c r="B25" t="s">
        <v>28</v>
      </c>
      <c r="C25" s="11">
        <v>2019</v>
      </c>
      <c r="D25" s="11">
        <v>52</v>
      </c>
      <c r="E25" s="12">
        <f t="shared" si="0"/>
        <v>3.0838023282707579E-2</v>
      </c>
      <c r="F25" s="12">
        <f t="shared" si="1"/>
        <v>1.1303758064796618E-2</v>
      </c>
      <c r="G25" s="11">
        <v>24.2</v>
      </c>
      <c r="H25" s="11">
        <v>21.8</v>
      </c>
      <c r="I25" s="11">
        <v>2632.78</v>
      </c>
      <c r="O25" s="6"/>
      <c r="P25" s="3"/>
    </row>
    <row r="26" spans="1:16" x14ac:dyDescent="0.35">
      <c r="A26" t="s">
        <v>17</v>
      </c>
      <c r="B26" t="s">
        <v>28</v>
      </c>
      <c r="C26" s="11">
        <v>2019</v>
      </c>
      <c r="D26" s="11">
        <v>541</v>
      </c>
      <c r="E26" s="12">
        <f t="shared" si="0"/>
        <v>0.32083404992201542</v>
      </c>
      <c r="F26" s="12">
        <f t="shared" si="1"/>
        <v>0.11760255986644176</v>
      </c>
      <c r="G26" s="11">
        <v>3243.8</v>
      </c>
      <c r="H26" s="11">
        <v>21.3</v>
      </c>
      <c r="I26" s="11">
        <v>940.42</v>
      </c>
      <c r="O26" s="6"/>
      <c r="P26" s="3"/>
    </row>
    <row r="27" spans="1:16" x14ac:dyDescent="0.35">
      <c r="A27" t="s">
        <v>100</v>
      </c>
      <c r="B27" t="s">
        <v>28</v>
      </c>
      <c r="C27" s="11">
        <v>2019</v>
      </c>
      <c r="D27" s="11">
        <v>100</v>
      </c>
      <c r="E27" s="12">
        <f t="shared" si="0"/>
        <v>5.9303890928283809E-2</v>
      </c>
      <c r="F27" s="12">
        <f t="shared" si="1"/>
        <v>2.1737996278455036E-2</v>
      </c>
      <c r="G27" s="11">
        <v>16.7</v>
      </c>
      <c r="H27" s="11">
        <v>22.1</v>
      </c>
      <c r="I27" s="11">
        <v>2322.37</v>
      </c>
      <c r="O27" s="6"/>
      <c r="P27" s="3"/>
    </row>
    <row r="28" spans="1:16" x14ac:dyDescent="0.35">
      <c r="A28" t="s">
        <v>18</v>
      </c>
      <c r="B28" t="s">
        <v>28</v>
      </c>
      <c r="C28" s="11">
        <v>2019</v>
      </c>
      <c r="D28" s="11">
        <v>1477</v>
      </c>
      <c r="E28" s="12">
        <f t="shared" si="0"/>
        <v>0.87591846901075177</v>
      </c>
      <c r="F28" s="12">
        <f t="shared" si="1"/>
        <v>0.32107020503278089</v>
      </c>
      <c r="G28" s="11">
        <v>32811.800000000003</v>
      </c>
      <c r="H28" s="11">
        <v>20.7</v>
      </c>
      <c r="I28" s="11">
        <v>270.08</v>
      </c>
      <c r="O28" s="6"/>
      <c r="P28" s="3"/>
    </row>
    <row r="29" spans="1:16" x14ac:dyDescent="0.35">
      <c r="A29" t="s">
        <v>19</v>
      </c>
      <c r="B29" t="s">
        <v>28</v>
      </c>
      <c r="C29" s="11">
        <v>2019</v>
      </c>
      <c r="D29" s="11">
        <v>51</v>
      </c>
      <c r="E29" s="12">
        <f t="shared" si="0"/>
        <v>3.0244984373424738E-2</v>
      </c>
      <c r="F29" s="12">
        <f t="shared" si="1"/>
        <v>1.1086378102012068E-2</v>
      </c>
      <c r="G29" s="11">
        <v>66.599999999999994</v>
      </c>
      <c r="H29" s="11">
        <v>22</v>
      </c>
      <c r="I29" s="11">
        <v>1997.42</v>
      </c>
      <c r="O29" s="6"/>
      <c r="P29" s="3"/>
    </row>
    <row r="30" spans="1:16" x14ac:dyDescent="0.35">
      <c r="A30" t="s">
        <v>20</v>
      </c>
      <c r="B30" t="s">
        <v>28</v>
      </c>
      <c r="C30" s="11">
        <v>2019</v>
      </c>
      <c r="D30" s="11">
        <v>675</v>
      </c>
      <c r="E30" s="12">
        <f t="shared" si="0"/>
        <v>0.40030126376591568</v>
      </c>
      <c r="F30" s="12">
        <f t="shared" si="1"/>
        <v>0.1467314748795715</v>
      </c>
      <c r="G30" s="11">
        <v>12863</v>
      </c>
      <c r="H30" s="11">
        <v>20.9</v>
      </c>
      <c r="I30" s="11">
        <v>228.23</v>
      </c>
      <c r="O30" s="6"/>
      <c r="P30" s="3"/>
    </row>
    <row r="31" spans="1:16" x14ac:dyDescent="0.35">
      <c r="A31" t="s">
        <v>21</v>
      </c>
      <c r="B31" t="s">
        <v>28</v>
      </c>
      <c r="C31" s="11">
        <v>2019</v>
      </c>
      <c r="D31" s="11">
        <v>147</v>
      </c>
      <c r="E31" s="12">
        <f t="shared" si="0"/>
        <v>8.7176719664577185E-2</v>
      </c>
      <c r="F31" s="12">
        <f t="shared" si="1"/>
        <v>3.1954854529328905E-2</v>
      </c>
      <c r="G31" s="11">
        <v>3284.9</v>
      </c>
      <c r="H31" s="11">
        <v>23.4</v>
      </c>
      <c r="I31" s="11">
        <v>641.44000000000005</v>
      </c>
      <c r="O31" s="6"/>
      <c r="P31" s="3"/>
    </row>
    <row r="32" spans="1:16" x14ac:dyDescent="0.35">
      <c r="A32" t="s">
        <v>37</v>
      </c>
      <c r="B32" t="s">
        <v>28</v>
      </c>
      <c r="C32" s="11">
        <v>2019</v>
      </c>
      <c r="D32" s="11">
        <v>101</v>
      </c>
      <c r="E32" s="12">
        <f t="shared" si="0"/>
        <v>5.9896929837566636E-2</v>
      </c>
      <c r="F32" s="12">
        <f t="shared" si="1"/>
        <v>2.1955376241239586E-2</v>
      </c>
      <c r="G32" s="11">
        <v>1416.9</v>
      </c>
      <c r="H32" s="11">
        <v>21.7</v>
      </c>
      <c r="I32" s="11">
        <v>1035.71</v>
      </c>
      <c r="O32" s="6"/>
      <c r="P32" s="3"/>
    </row>
    <row r="33" spans="1:16" x14ac:dyDescent="0.35">
      <c r="A33" t="s">
        <v>22</v>
      </c>
      <c r="B33" t="s">
        <v>28</v>
      </c>
      <c r="C33" s="11">
        <v>2019</v>
      </c>
      <c r="D33" s="11">
        <v>2581</v>
      </c>
      <c r="E33" s="12">
        <f t="shared" si="0"/>
        <v>1.530633424859005</v>
      </c>
      <c r="F33" s="12">
        <f t="shared" si="1"/>
        <v>0.56105768394692446</v>
      </c>
      <c r="G33" s="11">
        <v>18224.8</v>
      </c>
      <c r="H33" s="11">
        <v>25.3</v>
      </c>
      <c r="I33" s="11">
        <v>708.06</v>
      </c>
      <c r="O33" s="6"/>
      <c r="P33" s="3"/>
    </row>
    <row r="34" spans="1:16" x14ac:dyDescent="0.35">
      <c r="A34" t="s">
        <v>38</v>
      </c>
      <c r="B34" t="s">
        <v>28</v>
      </c>
      <c r="C34" s="11">
        <v>2019</v>
      </c>
      <c r="D34" s="11">
        <v>3781</v>
      </c>
      <c r="E34" s="12">
        <f t="shared" si="0"/>
        <v>2.2422801159984105</v>
      </c>
      <c r="F34" s="12">
        <f t="shared" si="1"/>
        <v>0.8219136392883849</v>
      </c>
      <c r="G34" s="11">
        <v>34029.4</v>
      </c>
      <c r="H34" s="11">
        <v>20.9</v>
      </c>
      <c r="I34" s="11">
        <v>701.96</v>
      </c>
      <c r="O34" s="6"/>
      <c r="P34" s="3"/>
    </row>
    <row r="35" spans="1:16" x14ac:dyDescent="0.35">
      <c r="A35" t="s">
        <v>23</v>
      </c>
      <c r="B35" t="s">
        <v>28</v>
      </c>
      <c r="C35" s="11">
        <v>2019</v>
      </c>
      <c r="D35" s="11">
        <v>3837</v>
      </c>
      <c r="E35" s="12">
        <f t="shared" si="0"/>
        <v>2.2754902949182498</v>
      </c>
      <c r="F35" s="12">
        <f t="shared" si="1"/>
        <v>0.83408691720431982</v>
      </c>
      <c r="G35" s="11">
        <v>7222</v>
      </c>
      <c r="H35" s="11">
        <v>23.5</v>
      </c>
      <c r="I35" s="11">
        <v>314.97000000000003</v>
      </c>
      <c r="O35" s="6"/>
      <c r="P35" s="3"/>
    </row>
    <row r="36" spans="1:16" x14ac:dyDescent="0.35">
      <c r="A36" t="s">
        <v>24</v>
      </c>
      <c r="B36" t="s">
        <v>28</v>
      </c>
      <c r="C36" s="11">
        <v>2019</v>
      </c>
      <c r="D36" s="11">
        <v>168623</v>
      </c>
      <c r="E36" s="12">
        <f t="shared" si="0"/>
        <v>100</v>
      </c>
      <c r="F36" s="12">
        <f t="shared" si="1"/>
        <v>36.655261464619237</v>
      </c>
      <c r="G36" s="11">
        <v>1761383.9999999998</v>
      </c>
      <c r="O36" s="6"/>
      <c r="P36" s="3"/>
    </row>
    <row r="37" spans="1:16" x14ac:dyDescent="0.35">
      <c r="A37" t="s">
        <v>39</v>
      </c>
      <c r="B37" t="s">
        <v>73</v>
      </c>
      <c r="C37" s="11">
        <v>2019</v>
      </c>
      <c r="D37" s="11">
        <v>76</v>
      </c>
      <c r="E37" s="12">
        <f>(D37/291401)*100</f>
        <v>2.6080898830134421E-2</v>
      </c>
      <c r="F37" s="12">
        <f t="shared" si="1"/>
        <v>1.6520877171625828E-2</v>
      </c>
      <c r="G37" s="11">
        <v>259.2</v>
      </c>
      <c r="H37" s="11">
        <v>24.3</v>
      </c>
      <c r="I37" s="11">
        <v>1515.53</v>
      </c>
      <c r="P37" s="3"/>
    </row>
    <row r="38" spans="1:16" x14ac:dyDescent="0.35">
      <c r="A38" t="s">
        <v>74</v>
      </c>
      <c r="B38" t="s">
        <v>73</v>
      </c>
      <c r="C38" s="11">
        <v>2019</v>
      </c>
      <c r="D38" s="11">
        <v>863</v>
      </c>
      <c r="E38" s="12">
        <f t="shared" ref="E38:E80" si="2">(D38/291401)*100</f>
        <v>0.29615546961060535</v>
      </c>
      <c r="F38" s="12">
        <f t="shared" si="1"/>
        <v>0.18759890788306696</v>
      </c>
      <c r="G38" s="11">
        <v>5951</v>
      </c>
      <c r="H38" s="11">
        <v>23.8</v>
      </c>
      <c r="I38" s="11">
        <v>544.54</v>
      </c>
    </row>
    <row r="39" spans="1:16" x14ac:dyDescent="0.35">
      <c r="A39" t="s">
        <v>40</v>
      </c>
      <c r="B39" t="s">
        <v>73</v>
      </c>
      <c r="C39" s="11">
        <v>2019</v>
      </c>
      <c r="D39" s="11">
        <v>4916</v>
      </c>
      <c r="E39" s="12">
        <f t="shared" si="2"/>
        <v>1.6870223506439581</v>
      </c>
      <c r="F39" s="12">
        <f t="shared" si="1"/>
        <v>1.0686398970488498</v>
      </c>
      <c r="G39" s="11">
        <v>40419.9</v>
      </c>
      <c r="H39" s="11">
        <v>23.7</v>
      </c>
      <c r="I39" s="11">
        <v>370.7</v>
      </c>
    </row>
    <row r="40" spans="1:16" x14ac:dyDescent="0.35">
      <c r="A40" t="s">
        <v>41</v>
      </c>
      <c r="B40" t="s">
        <v>73</v>
      </c>
      <c r="C40" s="11">
        <v>2019</v>
      </c>
      <c r="D40" s="11">
        <v>3309</v>
      </c>
      <c r="E40" s="12">
        <f t="shared" si="2"/>
        <v>1.1355486082751947</v>
      </c>
      <c r="F40" s="12">
        <f t="shared" si="1"/>
        <v>0.71931029685407721</v>
      </c>
      <c r="G40" s="11">
        <v>11822.9</v>
      </c>
      <c r="H40" s="11">
        <v>25.4</v>
      </c>
      <c r="I40" s="11">
        <v>3136.09</v>
      </c>
    </row>
    <row r="41" spans="1:16" x14ac:dyDescent="0.35">
      <c r="A41" t="s">
        <v>42</v>
      </c>
      <c r="B41" t="s">
        <v>73</v>
      </c>
      <c r="C41" s="11">
        <v>2019</v>
      </c>
      <c r="D41" s="11">
        <v>90283</v>
      </c>
      <c r="E41" s="12">
        <f t="shared" si="2"/>
        <v>30.982391961592441</v>
      </c>
      <c r="F41" s="12">
        <f t="shared" si="1"/>
        <v>19.62571518007756</v>
      </c>
      <c r="G41" s="11">
        <v>580945.19999999995</v>
      </c>
      <c r="H41" s="11">
        <v>25.5</v>
      </c>
      <c r="I41" s="11">
        <v>1769.32</v>
      </c>
    </row>
    <row r="42" spans="1:16" x14ac:dyDescent="0.35">
      <c r="A42" t="s">
        <v>43</v>
      </c>
      <c r="B42" t="s">
        <v>73</v>
      </c>
      <c r="C42" s="11">
        <v>2019</v>
      </c>
      <c r="D42" s="11">
        <v>2276</v>
      </c>
      <c r="E42" s="12">
        <f t="shared" si="2"/>
        <v>0.78105428601823601</v>
      </c>
      <c r="F42" s="12">
        <f t="shared" si="1"/>
        <v>0.49475679529763661</v>
      </c>
      <c r="G42" s="11">
        <v>12434.9</v>
      </c>
      <c r="H42" s="11">
        <v>23.3</v>
      </c>
      <c r="I42" s="11">
        <v>712.2</v>
      </c>
    </row>
    <row r="43" spans="1:16" x14ac:dyDescent="0.35">
      <c r="A43" t="s">
        <v>44</v>
      </c>
      <c r="B43" t="s">
        <v>73</v>
      </c>
      <c r="C43" s="11">
        <v>2019</v>
      </c>
      <c r="D43" s="11">
        <v>66</v>
      </c>
      <c r="E43" s="12">
        <f t="shared" si="2"/>
        <v>2.2649201615643048E-2</v>
      </c>
      <c r="F43" s="12">
        <f t="shared" si="1"/>
        <v>1.4347077543780324E-2</v>
      </c>
      <c r="G43" s="11">
        <v>66.2</v>
      </c>
      <c r="H43" s="11">
        <v>25.2</v>
      </c>
      <c r="I43" s="11">
        <v>1916.73</v>
      </c>
    </row>
    <row r="44" spans="1:16" x14ac:dyDescent="0.35">
      <c r="A44" t="s">
        <v>45</v>
      </c>
      <c r="B44" t="s">
        <v>73</v>
      </c>
      <c r="C44" s="11">
        <v>2019</v>
      </c>
      <c r="D44" s="11">
        <v>262</v>
      </c>
      <c r="E44" s="12">
        <f t="shared" si="2"/>
        <v>8.9910467019673923E-2</v>
      </c>
      <c r="F44" s="12">
        <f t="shared" si="1"/>
        <v>5.6953550249552197E-2</v>
      </c>
      <c r="G44" s="11">
        <v>49</v>
      </c>
      <c r="H44" s="11">
        <v>23.4</v>
      </c>
      <c r="I44" s="11">
        <v>0</v>
      </c>
    </row>
    <row r="45" spans="1:16" x14ac:dyDescent="0.35">
      <c r="A45" t="s">
        <v>46</v>
      </c>
      <c r="B45" t="s">
        <v>73</v>
      </c>
      <c r="C45" s="11">
        <v>2019</v>
      </c>
      <c r="D45" s="11">
        <v>92</v>
      </c>
      <c r="E45" s="12">
        <f t="shared" si="2"/>
        <v>3.1571614373320615E-2</v>
      </c>
      <c r="F45" s="12">
        <f t="shared" si="1"/>
        <v>1.9998956576178634E-2</v>
      </c>
      <c r="G45" s="11">
        <v>1366.9</v>
      </c>
      <c r="H45" s="11">
        <v>25.6</v>
      </c>
      <c r="I45" s="11">
        <v>334.18</v>
      </c>
    </row>
    <row r="46" spans="1:16" x14ac:dyDescent="0.35">
      <c r="A46" t="s">
        <v>47</v>
      </c>
      <c r="B46" t="s">
        <v>73</v>
      </c>
      <c r="C46" s="11">
        <v>2019</v>
      </c>
      <c r="D46" s="11">
        <v>76</v>
      </c>
      <c r="E46" s="12">
        <f t="shared" si="2"/>
        <v>2.6080898830134421E-2</v>
      </c>
      <c r="F46" s="12">
        <f t="shared" si="1"/>
        <v>1.6520877171625828E-2</v>
      </c>
      <c r="G46" s="11">
        <v>310.89999999999998</v>
      </c>
      <c r="H46" s="11">
        <v>23.8</v>
      </c>
      <c r="I46" s="11">
        <v>3010.25</v>
      </c>
    </row>
    <row r="47" spans="1:16" x14ac:dyDescent="0.35">
      <c r="A47" t="s">
        <v>85</v>
      </c>
      <c r="B47" t="s">
        <v>73</v>
      </c>
      <c r="C47" s="11">
        <v>2019</v>
      </c>
      <c r="D47" s="11">
        <v>83</v>
      </c>
      <c r="E47" s="12">
        <f t="shared" si="2"/>
        <v>2.8483086880278379E-2</v>
      </c>
      <c r="F47" s="12">
        <f t="shared" si="1"/>
        <v>1.8042536911117679E-2</v>
      </c>
      <c r="G47" s="11">
        <v>535.9</v>
      </c>
      <c r="H47" s="11">
        <v>22</v>
      </c>
      <c r="I47" s="11">
        <v>1661.2</v>
      </c>
    </row>
    <row r="48" spans="1:16" x14ac:dyDescent="0.35">
      <c r="A48" t="s">
        <v>48</v>
      </c>
      <c r="B48" t="s">
        <v>73</v>
      </c>
      <c r="C48" s="11">
        <v>2019</v>
      </c>
      <c r="D48" s="11">
        <v>52</v>
      </c>
      <c r="E48" s="12">
        <f t="shared" si="2"/>
        <v>1.7844825515355128E-2</v>
      </c>
      <c r="F48" s="12">
        <f t="shared" si="1"/>
        <v>1.1303758064796618E-2</v>
      </c>
      <c r="G48" s="11">
        <v>191.2</v>
      </c>
      <c r="H48" s="11">
        <v>22.7</v>
      </c>
      <c r="I48" s="11">
        <v>2200.6999999999998</v>
      </c>
    </row>
    <row r="49" spans="1:16" x14ac:dyDescent="0.35">
      <c r="A49" t="s">
        <v>49</v>
      </c>
      <c r="B49" t="s">
        <v>73</v>
      </c>
      <c r="C49" s="11">
        <v>2019</v>
      </c>
      <c r="D49" s="11">
        <v>84</v>
      </c>
      <c r="E49" s="12">
        <f t="shared" si="2"/>
        <v>2.8826256601727517E-2</v>
      </c>
      <c r="F49" s="12">
        <f t="shared" si="1"/>
        <v>1.8259916873902233E-2</v>
      </c>
      <c r="G49" s="11">
        <v>227.4</v>
      </c>
      <c r="H49" s="11">
        <v>23.7</v>
      </c>
      <c r="I49" s="11">
        <v>1658.59</v>
      </c>
    </row>
    <row r="50" spans="1:16" x14ac:dyDescent="0.35">
      <c r="A50" t="s">
        <v>50</v>
      </c>
      <c r="B50" t="s">
        <v>73</v>
      </c>
      <c r="C50" s="11">
        <v>2019</v>
      </c>
      <c r="D50" s="11">
        <v>67</v>
      </c>
      <c r="E50" s="12">
        <f t="shared" si="2"/>
        <v>2.2992371337092185E-2</v>
      </c>
      <c r="F50" s="12">
        <f t="shared" si="1"/>
        <v>1.4564457506564875E-2</v>
      </c>
      <c r="G50" s="11">
        <v>1770.8</v>
      </c>
      <c r="H50" s="11">
        <v>23.5</v>
      </c>
      <c r="I50" s="11">
        <v>285.25</v>
      </c>
    </row>
    <row r="51" spans="1:16" x14ac:dyDescent="0.35">
      <c r="A51" t="s">
        <v>75</v>
      </c>
      <c r="B51" t="s">
        <v>73</v>
      </c>
      <c r="C51" s="11">
        <v>2019</v>
      </c>
      <c r="D51" s="11">
        <v>228</v>
      </c>
      <c r="E51" s="12">
        <f t="shared" si="2"/>
        <v>7.824269649040326E-2</v>
      </c>
      <c r="F51" s="12">
        <f t="shared" si="1"/>
        <v>4.9562631514877477E-2</v>
      </c>
      <c r="G51" s="11">
        <v>1218</v>
      </c>
      <c r="H51" s="11">
        <v>22</v>
      </c>
      <c r="I51" s="11">
        <v>1265.21</v>
      </c>
    </row>
    <row r="52" spans="1:16" x14ac:dyDescent="0.35">
      <c r="A52" t="s">
        <v>51</v>
      </c>
      <c r="B52" t="s">
        <v>73</v>
      </c>
      <c r="C52" s="11">
        <v>2019</v>
      </c>
      <c r="D52" s="11">
        <v>57</v>
      </c>
      <c r="E52" s="12">
        <f t="shared" si="2"/>
        <v>1.9560674122600815E-2</v>
      </c>
      <c r="F52" s="12">
        <f t="shared" si="1"/>
        <v>1.2390657878719369E-2</v>
      </c>
      <c r="G52" s="11">
        <v>794.8</v>
      </c>
      <c r="H52" s="11">
        <v>25.6</v>
      </c>
      <c r="I52" s="11">
        <v>1287.02</v>
      </c>
    </row>
    <row r="53" spans="1:16" x14ac:dyDescent="0.35">
      <c r="A53" t="s">
        <v>76</v>
      </c>
      <c r="B53" t="s">
        <v>73</v>
      </c>
      <c r="C53" s="11">
        <v>2019</v>
      </c>
      <c r="D53" s="11">
        <v>4058</v>
      </c>
      <c r="E53" s="12">
        <f t="shared" si="2"/>
        <v>1.3925827296405984</v>
      </c>
      <c r="F53" s="12">
        <f t="shared" si="1"/>
        <v>0.8821278889797054</v>
      </c>
      <c r="G53" s="11">
        <v>35130.5</v>
      </c>
      <c r="H53" s="11">
        <v>22.9</v>
      </c>
      <c r="I53" s="11">
        <v>766.77</v>
      </c>
    </row>
    <row r="54" spans="1:16" x14ac:dyDescent="0.35">
      <c r="A54" t="s">
        <v>52</v>
      </c>
      <c r="B54" t="s">
        <v>73</v>
      </c>
      <c r="C54" s="11">
        <v>2019</v>
      </c>
      <c r="D54" s="11">
        <v>58</v>
      </c>
      <c r="E54" s="12">
        <f t="shared" si="2"/>
        <v>1.9903843844049952E-2</v>
      </c>
      <c r="F54" s="12">
        <f t="shared" si="1"/>
        <v>1.2608037841503923E-2</v>
      </c>
      <c r="G54" s="11">
        <v>531.9</v>
      </c>
      <c r="H54" s="11">
        <v>23</v>
      </c>
      <c r="I54" s="11">
        <v>1715.99</v>
      </c>
    </row>
    <row r="55" spans="1:16" x14ac:dyDescent="0.35">
      <c r="A55" t="s">
        <v>53</v>
      </c>
      <c r="B55" t="s">
        <v>73</v>
      </c>
      <c r="C55" s="11">
        <v>2019</v>
      </c>
      <c r="D55" s="11">
        <v>3743</v>
      </c>
      <c r="E55" s="12">
        <f t="shared" si="2"/>
        <v>1.2844842673841201</v>
      </c>
      <c r="F55" s="12">
        <f t="shared" si="1"/>
        <v>0.81365320070257208</v>
      </c>
      <c r="G55" s="11">
        <v>43375.8</v>
      </c>
      <c r="H55" s="11">
        <v>24.2</v>
      </c>
      <c r="I55" s="11">
        <v>890.01</v>
      </c>
    </row>
    <row r="56" spans="1:16" x14ac:dyDescent="0.35">
      <c r="A56" t="s">
        <v>54</v>
      </c>
      <c r="B56" t="s">
        <v>73</v>
      </c>
      <c r="C56" s="11">
        <v>2019</v>
      </c>
      <c r="D56" s="11">
        <v>36658</v>
      </c>
      <c r="E56" s="12">
        <f t="shared" si="2"/>
        <v>12.579915648882467</v>
      </c>
      <c r="F56" s="12">
        <f t="shared" si="1"/>
        <v>7.968714675756047</v>
      </c>
      <c r="G56" s="11">
        <v>220440.2</v>
      </c>
      <c r="H56" s="11">
        <v>25.1</v>
      </c>
      <c r="I56" s="11">
        <v>774.6</v>
      </c>
    </row>
    <row r="57" spans="1:16" x14ac:dyDescent="0.35">
      <c r="A57" t="s">
        <v>77</v>
      </c>
      <c r="B57" t="s">
        <v>73</v>
      </c>
      <c r="C57" s="11">
        <v>2019</v>
      </c>
      <c r="D57" s="11">
        <v>173</v>
      </c>
      <c r="E57" s="12">
        <f t="shared" si="2"/>
        <v>5.9368361810700723E-2</v>
      </c>
      <c r="F57" s="12">
        <f t="shared" si="1"/>
        <v>3.7606733561727217E-2</v>
      </c>
      <c r="G57" s="11">
        <v>728.3</v>
      </c>
      <c r="H57" s="11">
        <v>20.5</v>
      </c>
      <c r="I57" s="11">
        <v>2265.91</v>
      </c>
    </row>
    <row r="58" spans="1:16" x14ac:dyDescent="0.35">
      <c r="A58" t="s">
        <v>55</v>
      </c>
      <c r="B58" t="s">
        <v>73</v>
      </c>
      <c r="C58" s="11">
        <v>2019</v>
      </c>
      <c r="D58" s="11">
        <v>352</v>
      </c>
      <c r="E58" s="12">
        <f t="shared" si="2"/>
        <v>0.12079574195009626</v>
      </c>
      <c r="F58" s="12">
        <f t="shared" si="1"/>
        <v>7.6517746900161734E-2</v>
      </c>
      <c r="G58" s="11">
        <v>968.4</v>
      </c>
      <c r="H58" s="11">
        <v>20.7</v>
      </c>
      <c r="I58" s="11">
        <v>301.56</v>
      </c>
    </row>
    <row r="59" spans="1:16" x14ac:dyDescent="0.35">
      <c r="A59" t="s">
        <v>56</v>
      </c>
      <c r="B59" t="s">
        <v>73</v>
      </c>
      <c r="C59" s="11">
        <v>2019</v>
      </c>
      <c r="D59" s="11">
        <v>93</v>
      </c>
      <c r="E59" s="12">
        <f t="shared" si="2"/>
        <v>3.1914784094769749E-2</v>
      </c>
      <c r="F59" s="12">
        <f t="shared" si="1"/>
        <v>2.0216336538963185E-2</v>
      </c>
      <c r="G59" s="11">
        <v>671.3</v>
      </c>
      <c r="H59" s="11">
        <v>24.1</v>
      </c>
      <c r="I59" s="11">
        <v>1296.53</v>
      </c>
    </row>
    <row r="60" spans="1:16" x14ac:dyDescent="0.35">
      <c r="A60" t="s">
        <v>78</v>
      </c>
      <c r="B60" t="s">
        <v>73</v>
      </c>
      <c r="C60" s="11">
        <v>2019</v>
      </c>
      <c r="D60" s="11">
        <v>1071</v>
      </c>
      <c r="E60" s="12">
        <f t="shared" si="2"/>
        <v>0.36753477167202586</v>
      </c>
      <c r="F60" s="12">
        <f t="shared" si="1"/>
        <v>0.23281394014225346</v>
      </c>
      <c r="G60" s="11">
        <v>3505.3</v>
      </c>
      <c r="H60" s="11">
        <v>24.4</v>
      </c>
      <c r="I60" s="11">
        <v>2149.0500000000002</v>
      </c>
    </row>
    <row r="61" spans="1:16" x14ac:dyDescent="0.35">
      <c r="A61" t="s">
        <v>79</v>
      </c>
      <c r="B61" t="s">
        <v>73</v>
      </c>
      <c r="C61" s="11">
        <v>2019</v>
      </c>
      <c r="D61" s="11">
        <v>299</v>
      </c>
      <c r="E61" s="12">
        <f t="shared" si="2"/>
        <v>0.10260774671329198</v>
      </c>
      <c r="F61" s="12">
        <f t="shared" si="1"/>
        <v>6.4996608872580561E-2</v>
      </c>
      <c r="G61" s="11">
        <v>1018</v>
      </c>
      <c r="H61" s="11">
        <v>25</v>
      </c>
      <c r="I61" s="11">
        <v>528.28</v>
      </c>
      <c r="P61" s="3"/>
    </row>
    <row r="62" spans="1:16" x14ac:dyDescent="0.35">
      <c r="A62" t="s">
        <v>57</v>
      </c>
      <c r="B62" t="s">
        <v>73</v>
      </c>
      <c r="C62" s="11">
        <v>2019</v>
      </c>
      <c r="D62" s="11">
        <v>138</v>
      </c>
      <c r="E62" s="12">
        <f t="shared" si="2"/>
        <v>4.735742155998092E-2</v>
      </c>
      <c r="F62" s="12">
        <f t="shared" si="1"/>
        <v>2.999843486426795E-2</v>
      </c>
      <c r="G62" s="11">
        <v>553.79999999999995</v>
      </c>
      <c r="H62" s="11">
        <v>23.9</v>
      </c>
      <c r="I62" s="11">
        <v>1557.83</v>
      </c>
      <c r="P62" s="3"/>
    </row>
    <row r="63" spans="1:16" x14ac:dyDescent="0.35">
      <c r="A63" t="s">
        <v>58</v>
      </c>
      <c r="B63" t="s">
        <v>73</v>
      </c>
      <c r="C63" s="11">
        <v>2019</v>
      </c>
      <c r="D63" s="11">
        <v>3522</v>
      </c>
      <c r="E63" s="12">
        <f t="shared" si="2"/>
        <v>1.208643758943861</v>
      </c>
      <c r="F63" s="12">
        <f t="shared" si="1"/>
        <v>0.76561222892718639</v>
      </c>
      <c r="G63" s="11">
        <v>37598.400000000001</v>
      </c>
      <c r="H63" s="11">
        <v>24.8</v>
      </c>
      <c r="I63" s="11">
        <v>1090.0999999999999</v>
      </c>
      <c r="P63" s="3"/>
    </row>
    <row r="64" spans="1:16" x14ac:dyDescent="0.35">
      <c r="A64" t="s">
        <v>59</v>
      </c>
      <c r="B64" t="s">
        <v>73</v>
      </c>
      <c r="C64" s="11">
        <v>2019</v>
      </c>
      <c r="D64" s="11">
        <v>11600</v>
      </c>
      <c r="E64" s="12">
        <f t="shared" si="2"/>
        <v>3.9807687688099906</v>
      </c>
      <c r="F64" s="12">
        <f t="shared" si="1"/>
        <v>2.5216075683007841</v>
      </c>
      <c r="G64" s="11">
        <v>98593.8</v>
      </c>
      <c r="H64" s="11">
        <v>25.6</v>
      </c>
      <c r="I64" s="11">
        <v>953.11</v>
      </c>
      <c r="P64" s="3"/>
    </row>
    <row r="65" spans="1:16" x14ac:dyDescent="0.35">
      <c r="A65" t="s">
        <v>60</v>
      </c>
      <c r="B65" t="s">
        <v>73</v>
      </c>
      <c r="C65" s="11">
        <v>2019</v>
      </c>
      <c r="D65" s="11">
        <v>45352</v>
      </c>
      <c r="E65" s="12">
        <f t="shared" si="2"/>
        <v>15.563433207161264</v>
      </c>
      <c r="F65" s="12">
        <f t="shared" si="1"/>
        <v>9.8586160722049279</v>
      </c>
      <c r="G65" s="11">
        <v>266815.40000000002</v>
      </c>
      <c r="H65" s="11">
        <v>24.8</v>
      </c>
      <c r="I65" s="11">
        <v>1570.59</v>
      </c>
      <c r="P65" s="3"/>
    </row>
    <row r="66" spans="1:16" x14ac:dyDescent="0.35">
      <c r="A66" t="s">
        <v>61</v>
      </c>
      <c r="B66" t="s">
        <v>73</v>
      </c>
      <c r="C66" s="11">
        <v>2019</v>
      </c>
      <c r="D66" s="11">
        <v>51</v>
      </c>
      <c r="E66" s="12">
        <f t="shared" si="2"/>
        <v>1.7501655793905991E-2</v>
      </c>
      <c r="F66" s="12">
        <f t="shared" si="1"/>
        <v>1.1086378102012068E-2</v>
      </c>
      <c r="G66" s="11">
        <v>74.2</v>
      </c>
      <c r="H66" s="11">
        <v>25.1</v>
      </c>
      <c r="I66" s="11">
        <v>1391.93</v>
      </c>
      <c r="P66" s="3"/>
    </row>
    <row r="67" spans="1:16" x14ac:dyDescent="0.35">
      <c r="A67" t="s">
        <v>62</v>
      </c>
      <c r="B67" t="s">
        <v>73</v>
      </c>
      <c r="C67" s="11">
        <v>2019</v>
      </c>
      <c r="D67" s="11">
        <v>1275</v>
      </c>
      <c r="E67" s="12">
        <f t="shared" si="2"/>
        <v>0.43754139484764976</v>
      </c>
      <c r="F67" s="12">
        <f t="shared" ref="F67:F80" si="3">(D67/460024)*100</f>
        <v>0.27715945255030172</v>
      </c>
      <c r="G67" s="11">
        <v>3010.4</v>
      </c>
      <c r="H67" s="11">
        <v>25.6</v>
      </c>
      <c r="I67" s="11">
        <v>1281.97</v>
      </c>
      <c r="P67" s="3"/>
    </row>
    <row r="68" spans="1:16" x14ac:dyDescent="0.35">
      <c r="A68" t="s">
        <v>63</v>
      </c>
      <c r="B68" t="s">
        <v>73</v>
      </c>
      <c r="C68" s="11">
        <v>2019</v>
      </c>
      <c r="D68" s="11">
        <v>230</v>
      </c>
      <c r="E68" s="12">
        <f t="shared" si="2"/>
        <v>7.8929035933301542E-2</v>
      </c>
      <c r="F68" s="12">
        <f t="shared" si="3"/>
        <v>4.9997391440446591E-2</v>
      </c>
      <c r="G68" s="11">
        <v>45.1</v>
      </c>
      <c r="H68" s="11">
        <v>23</v>
      </c>
      <c r="I68" s="11">
        <v>475</v>
      </c>
      <c r="P68" s="3"/>
    </row>
    <row r="69" spans="1:16" x14ac:dyDescent="0.35">
      <c r="A69" t="s">
        <v>80</v>
      </c>
      <c r="B69" t="s">
        <v>73</v>
      </c>
      <c r="C69" s="11">
        <v>2019</v>
      </c>
      <c r="D69" s="11">
        <v>10976</v>
      </c>
      <c r="E69" s="12">
        <f t="shared" si="2"/>
        <v>3.7666308626257283</v>
      </c>
      <c r="F69" s="12">
        <f t="shared" si="3"/>
        <v>2.3859624715232246</v>
      </c>
      <c r="G69" s="11">
        <v>252101.2</v>
      </c>
      <c r="H69" s="11">
        <v>24.1</v>
      </c>
      <c r="I69" s="11">
        <v>266.37</v>
      </c>
      <c r="P69" s="3"/>
    </row>
    <row r="70" spans="1:16" x14ac:dyDescent="0.35">
      <c r="A70" t="s">
        <v>64</v>
      </c>
      <c r="B70" t="s">
        <v>73</v>
      </c>
      <c r="C70" s="11">
        <v>2019</v>
      </c>
      <c r="D70" s="11">
        <v>4195</v>
      </c>
      <c r="E70" s="12">
        <f t="shared" si="2"/>
        <v>1.4395969814791303</v>
      </c>
      <c r="F70" s="12">
        <f t="shared" si="3"/>
        <v>0.91190894388118882</v>
      </c>
      <c r="G70" s="11">
        <v>35313.9</v>
      </c>
      <c r="H70" s="11">
        <v>27.9</v>
      </c>
      <c r="I70" s="11">
        <v>253.99</v>
      </c>
      <c r="P70" s="3"/>
    </row>
    <row r="71" spans="1:16" x14ac:dyDescent="0.35">
      <c r="A71" t="s">
        <v>81</v>
      </c>
      <c r="B71" t="s">
        <v>73</v>
      </c>
      <c r="C71" s="11">
        <v>2019</v>
      </c>
      <c r="D71" s="11">
        <v>1528</v>
      </c>
      <c r="E71" s="12">
        <f t="shared" si="2"/>
        <v>0.52436333437428151</v>
      </c>
      <c r="F71" s="12">
        <f t="shared" si="3"/>
        <v>0.33215658313479296</v>
      </c>
      <c r="G71" s="11">
        <v>5814.6</v>
      </c>
      <c r="H71" s="11">
        <v>23.5</v>
      </c>
      <c r="I71" s="11">
        <v>1706.18</v>
      </c>
      <c r="P71" s="3"/>
    </row>
    <row r="72" spans="1:16" x14ac:dyDescent="0.35">
      <c r="A72" t="s">
        <v>65</v>
      </c>
      <c r="B72" t="s">
        <v>73</v>
      </c>
      <c r="C72" s="11">
        <v>2019</v>
      </c>
      <c r="D72" s="11">
        <v>92</v>
      </c>
      <c r="E72" s="12">
        <f t="shared" si="2"/>
        <v>3.1571614373320615E-2</v>
      </c>
      <c r="F72" s="12">
        <f t="shared" si="3"/>
        <v>1.9998956576178634E-2</v>
      </c>
      <c r="G72" s="11">
        <v>1082.8</v>
      </c>
      <c r="H72" s="11">
        <v>26.7</v>
      </c>
      <c r="I72" s="11">
        <v>336.1</v>
      </c>
      <c r="P72" s="3"/>
    </row>
    <row r="73" spans="1:16" x14ac:dyDescent="0.35">
      <c r="A73" t="s">
        <v>83</v>
      </c>
      <c r="B73" t="s">
        <v>73</v>
      </c>
      <c r="C73" s="11">
        <v>2019</v>
      </c>
      <c r="D73" s="11">
        <v>15225</v>
      </c>
      <c r="E73" s="12">
        <f t="shared" si="2"/>
        <v>5.2247590090631126</v>
      </c>
      <c r="F73" s="12">
        <f t="shared" si="3"/>
        <v>3.3096099333947797</v>
      </c>
      <c r="G73" s="11">
        <v>82845.899999999994</v>
      </c>
      <c r="H73" s="11">
        <v>25</v>
      </c>
      <c r="I73" s="11">
        <v>884.97</v>
      </c>
      <c r="P73" s="3"/>
    </row>
    <row r="74" spans="1:16" x14ac:dyDescent="0.35">
      <c r="A74" t="s">
        <v>66</v>
      </c>
      <c r="B74" t="s">
        <v>73</v>
      </c>
      <c r="C74" s="11">
        <v>2019</v>
      </c>
      <c r="D74" s="11">
        <v>621</v>
      </c>
      <c r="E74" s="12">
        <f t="shared" si="2"/>
        <v>0.21310839701991413</v>
      </c>
      <c r="F74" s="12">
        <f t="shared" si="3"/>
        <v>0.13499295688920576</v>
      </c>
      <c r="G74" s="11">
        <v>7683.9</v>
      </c>
      <c r="H74" s="11">
        <v>26</v>
      </c>
      <c r="I74" s="11">
        <v>570.49</v>
      </c>
      <c r="P74" s="3"/>
    </row>
    <row r="75" spans="1:16" x14ac:dyDescent="0.35">
      <c r="A75" t="s">
        <v>82</v>
      </c>
      <c r="B75" t="s">
        <v>73</v>
      </c>
      <c r="C75" s="11">
        <v>2019</v>
      </c>
      <c r="D75" s="11">
        <v>921</v>
      </c>
      <c r="E75" s="12">
        <f t="shared" si="2"/>
        <v>0.31605931345465527</v>
      </c>
      <c r="F75" s="12">
        <f t="shared" si="3"/>
        <v>0.20020694572457087</v>
      </c>
      <c r="G75" s="11">
        <v>10755.3</v>
      </c>
      <c r="H75" s="11">
        <v>24.6</v>
      </c>
      <c r="I75" s="11">
        <v>614.75</v>
      </c>
      <c r="P75" s="3"/>
    </row>
    <row r="76" spans="1:16" x14ac:dyDescent="0.35">
      <c r="A76" t="s">
        <v>67</v>
      </c>
      <c r="B76" t="s">
        <v>73</v>
      </c>
      <c r="C76" s="11">
        <v>2019</v>
      </c>
      <c r="D76" s="11">
        <v>972</v>
      </c>
      <c r="E76" s="12">
        <f t="shared" si="2"/>
        <v>0.33356096924856127</v>
      </c>
      <c r="F76" s="12">
        <f t="shared" si="3"/>
        <v>0.21129332382658297</v>
      </c>
      <c r="G76" s="11">
        <v>19994.599999999999</v>
      </c>
      <c r="H76" s="11">
        <v>24.6</v>
      </c>
      <c r="I76" s="11">
        <v>670.34</v>
      </c>
      <c r="P76" s="3"/>
    </row>
    <row r="77" spans="1:16" x14ac:dyDescent="0.35">
      <c r="A77" t="s">
        <v>84</v>
      </c>
      <c r="B77" t="s">
        <v>73</v>
      </c>
      <c r="C77" s="11">
        <v>2019</v>
      </c>
      <c r="D77" s="11">
        <v>296</v>
      </c>
      <c r="E77" s="12">
        <f t="shared" si="2"/>
        <v>0.10157823754894457</v>
      </c>
      <c r="F77" s="12">
        <f t="shared" si="3"/>
        <v>6.434446898422691E-2</v>
      </c>
      <c r="G77" s="11">
        <v>4611.1000000000004</v>
      </c>
      <c r="H77" s="11">
        <v>24.4</v>
      </c>
      <c r="I77" s="11">
        <v>409.76</v>
      </c>
      <c r="P77" s="3"/>
    </row>
    <row r="78" spans="1:16" x14ac:dyDescent="0.35">
      <c r="A78" t="s">
        <v>68</v>
      </c>
      <c r="B78" t="s">
        <v>73</v>
      </c>
      <c r="C78" s="11">
        <v>2019</v>
      </c>
      <c r="D78" s="11">
        <v>39381</v>
      </c>
      <c r="E78" s="12">
        <f t="shared" si="2"/>
        <v>13.514366800388469</v>
      </c>
      <c r="F78" s="12">
        <f t="shared" si="3"/>
        <v>8.5606403144183787</v>
      </c>
      <c r="G78" s="11">
        <v>349061.4</v>
      </c>
      <c r="H78" s="11">
        <v>21.9</v>
      </c>
      <c r="I78" s="11">
        <v>583.41999999999996</v>
      </c>
      <c r="P78" s="3"/>
    </row>
    <row r="79" spans="1:16" x14ac:dyDescent="0.35">
      <c r="A79" t="s">
        <v>69</v>
      </c>
      <c r="B79" t="s">
        <v>73</v>
      </c>
      <c r="C79" s="11">
        <v>2019</v>
      </c>
      <c r="D79" s="11">
        <v>5731</v>
      </c>
      <c r="E79" s="12">
        <f t="shared" si="2"/>
        <v>1.9667056736250046</v>
      </c>
      <c r="F79" s="12">
        <f t="shared" si="3"/>
        <v>1.245804566718258</v>
      </c>
      <c r="G79" s="11">
        <v>9888.2999999999993</v>
      </c>
      <c r="H79" s="11">
        <v>23.3</v>
      </c>
      <c r="I79" s="11">
        <v>333.35</v>
      </c>
      <c r="P79" s="3"/>
    </row>
    <row r="80" spans="1:16" x14ac:dyDescent="0.35">
      <c r="A80" t="s">
        <v>70</v>
      </c>
      <c r="B80" t="s">
        <v>73</v>
      </c>
      <c r="C80" s="11">
        <v>2019</v>
      </c>
      <c r="D80" s="11">
        <v>291401</v>
      </c>
      <c r="E80" s="12">
        <f t="shared" si="2"/>
        <v>100</v>
      </c>
      <c r="F80" s="12">
        <f t="shared" si="3"/>
        <v>63.344738535380763</v>
      </c>
      <c r="G80" s="11">
        <v>2150578</v>
      </c>
      <c r="O80" s="6"/>
      <c r="P80" s="3"/>
    </row>
    <row r="81" spans="1:9" x14ac:dyDescent="0.35">
      <c r="A81" t="s">
        <v>0</v>
      </c>
      <c r="B81" t="s">
        <v>28</v>
      </c>
      <c r="C81" s="11">
        <v>2018</v>
      </c>
      <c r="D81" s="11">
        <v>289</v>
      </c>
      <c r="E81" s="12">
        <f>(D81/170148)*100</f>
        <v>0.16985212873498365</v>
      </c>
      <c r="F81" s="12">
        <f>(D81/461096)*100</f>
        <v>6.2676752780332079E-2</v>
      </c>
      <c r="G81" s="11">
        <v>2628.1</v>
      </c>
      <c r="H81" s="11">
        <v>21.8</v>
      </c>
      <c r="I81" s="11">
        <v>1086.3599999999999</v>
      </c>
    </row>
    <row r="82" spans="1:9" x14ac:dyDescent="0.35">
      <c r="A82" t="s">
        <v>1</v>
      </c>
      <c r="B82" t="s">
        <v>28</v>
      </c>
      <c r="C82" s="11">
        <v>2018</v>
      </c>
      <c r="D82" s="11">
        <v>56</v>
      </c>
      <c r="E82" s="12">
        <f t="shared" ref="E82:E115" si="4">(D82/170148)*100</f>
        <v>3.2912523215083339E-2</v>
      </c>
      <c r="F82" s="12">
        <f t="shared" ref="F82:F145" si="5">(D82/461096)*100</f>
        <v>1.2144976317296181E-2</v>
      </c>
      <c r="G82" s="11">
        <v>100.1</v>
      </c>
      <c r="H82" s="11">
        <v>22.9</v>
      </c>
      <c r="I82" s="11">
        <v>2039.63</v>
      </c>
    </row>
    <row r="83" spans="1:9" x14ac:dyDescent="0.35">
      <c r="A83" t="s">
        <v>30</v>
      </c>
      <c r="B83" t="s">
        <v>28</v>
      </c>
      <c r="C83" s="11">
        <v>2018</v>
      </c>
      <c r="D83" s="11">
        <v>1103</v>
      </c>
      <c r="E83" s="12">
        <f t="shared" si="4"/>
        <v>0.64825916261137362</v>
      </c>
      <c r="F83" s="12">
        <f t="shared" si="5"/>
        <v>0.23921265853531584</v>
      </c>
      <c r="G83" s="11">
        <v>27221.4</v>
      </c>
      <c r="H83" s="11">
        <v>16.899999999999999</v>
      </c>
      <c r="I83" s="11">
        <v>267.88</v>
      </c>
    </row>
    <row r="84" spans="1:9" x14ac:dyDescent="0.35">
      <c r="A84" t="s">
        <v>2</v>
      </c>
      <c r="B84" t="s">
        <v>28</v>
      </c>
      <c r="C84" s="11">
        <v>2018</v>
      </c>
      <c r="D84" s="11">
        <v>99</v>
      </c>
      <c r="E84" s="12">
        <f t="shared" si="4"/>
        <v>5.818463925523662E-2</v>
      </c>
      <c r="F84" s="12">
        <f t="shared" si="5"/>
        <v>2.1470583132362893E-2</v>
      </c>
    </row>
    <row r="85" spans="1:9" x14ac:dyDescent="0.35">
      <c r="A85" t="s">
        <v>31</v>
      </c>
      <c r="B85" t="s">
        <v>28</v>
      </c>
      <c r="C85" s="11">
        <v>2018</v>
      </c>
      <c r="D85" s="11">
        <v>90284</v>
      </c>
      <c r="E85" s="12">
        <f t="shared" si="4"/>
        <v>53.062040106260433</v>
      </c>
      <c r="F85" s="12">
        <f t="shared" si="5"/>
        <v>19.580304318406579</v>
      </c>
      <c r="G85" s="11">
        <v>711739.4</v>
      </c>
      <c r="H85" s="11">
        <v>23.3</v>
      </c>
      <c r="I85" s="11">
        <v>970.96</v>
      </c>
    </row>
    <row r="86" spans="1:9" x14ac:dyDescent="0.35">
      <c r="A86" t="s">
        <v>3</v>
      </c>
      <c r="B86" t="s">
        <v>28</v>
      </c>
      <c r="C86" s="11">
        <v>2018</v>
      </c>
      <c r="D86" s="11">
        <v>4573</v>
      </c>
      <c r="E86" s="12">
        <f t="shared" si="4"/>
        <v>2.6876601546888592</v>
      </c>
      <c r="F86" s="12">
        <f t="shared" si="5"/>
        <v>0.99176744105348991</v>
      </c>
      <c r="G86" s="11">
        <v>38525.1</v>
      </c>
      <c r="H86" s="11">
        <v>20.399999999999999</v>
      </c>
      <c r="I86" s="11">
        <v>394.36</v>
      </c>
    </row>
    <row r="87" spans="1:9" x14ac:dyDescent="0.35">
      <c r="A87" t="s">
        <v>4</v>
      </c>
      <c r="B87" t="s">
        <v>28</v>
      </c>
      <c r="C87" s="11">
        <v>2018</v>
      </c>
      <c r="D87" s="11">
        <v>18206</v>
      </c>
      <c r="E87" s="12">
        <f t="shared" si="4"/>
        <v>10.70009638667513</v>
      </c>
      <c r="F87" s="12">
        <f t="shared" si="5"/>
        <v>3.9484185505838267</v>
      </c>
      <c r="G87" s="11">
        <v>306354.59999999998</v>
      </c>
      <c r="H87" s="11">
        <v>19.899999999999999</v>
      </c>
      <c r="I87" s="11">
        <v>290.3</v>
      </c>
    </row>
    <row r="88" spans="1:9" x14ac:dyDescent="0.35">
      <c r="A88" t="s">
        <v>5</v>
      </c>
      <c r="B88" t="s">
        <v>28</v>
      </c>
      <c r="C88" s="11">
        <v>2018</v>
      </c>
      <c r="D88" s="11">
        <v>1665</v>
      </c>
      <c r="E88" s="12">
        <f t="shared" si="4"/>
        <v>0.97855984201988855</v>
      </c>
      <c r="F88" s="12">
        <f t="shared" si="5"/>
        <v>0.36109617086246681</v>
      </c>
      <c r="G88" s="11">
        <v>16839.400000000001</v>
      </c>
      <c r="H88" s="11">
        <v>22.6</v>
      </c>
      <c r="I88" s="11">
        <v>673.28</v>
      </c>
    </row>
    <row r="89" spans="1:9" x14ac:dyDescent="0.35">
      <c r="A89" t="s">
        <v>6</v>
      </c>
      <c r="B89" t="s">
        <v>28</v>
      </c>
      <c r="C89" s="11">
        <v>2018</v>
      </c>
      <c r="D89" s="11">
        <v>298</v>
      </c>
      <c r="E89" s="12">
        <f t="shared" si="4"/>
        <v>0.17514164139455063</v>
      </c>
      <c r="F89" s="12">
        <f t="shared" si="5"/>
        <v>6.4628623974183258E-2</v>
      </c>
      <c r="G89" s="11">
        <v>1715.2</v>
      </c>
      <c r="H89" s="11">
        <v>22.4</v>
      </c>
      <c r="I89" s="11">
        <v>1465.41</v>
      </c>
    </row>
    <row r="90" spans="1:9" x14ac:dyDescent="0.35">
      <c r="A90" t="s">
        <v>7</v>
      </c>
      <c r="B90" t="s">
        <v>28</v>
      </c>
      <c r="C90" s="11">
        <v>2018</v>
      </c>
      <c r="D90" s="11">
        <v>167</v>
      </c>
      <c r="E90" s="12">
        <f t="shared" si="4"/>
        <v>9.8149846016409248E-2</v>
      </c>
      <c r="F90" s="12">
        <f t="shared" si="5"/>
        <v>3.6218054374793973E-2</v>
      </c>
      <c r="G90" s="11">
        <v>675</v>
      </c>
      <c r="H90" s="11">
        <v>22.3</v>
      </c>
      <c r="I90" s="11">
        <v>1316.61</v>
      </c>
    </row>
    <row r="91" spans="1:9" x14ac:dyDescent="0.35">
      <c r="A91" t="s">
        <v>8</v>
      </c>
      <c r="B91" t="s">
        <v>28</v>
      </c>
      <c r="C91" s="11">
        <v>2018</v>
      </c>
      <c r="D91" s="11">
        <v>1061</v>
      </c>
      <c r="E91" s="12">
        <f t="shared" si="4"/>
        <v>0.62357477020006113</v>
      </c>
      <c r="F91" s="12">
        <f t="shared" si="5"/>
        <v>0.23010392629734372</v>
      </c>
      <c r="G91" s="11">
        <v>5700.1</v>
      </c>
      <c r="H91" s="11">
        <v>21.2</v>
      </c>
      <c r="I91" s="11">
        <v>614.04999999999995</v>
      </c>
    </row>
    <row r="92" spans="1:9" x14ac:dyDescent="0.35">
      <c r="A92" t="s">
        <v>9</v>
      </c>
      <c r="B92" t="s">
        <v>28</v>
      </c>
      <c r="C92" s="11">
        <v>2018</v>
      </c>
      <c r="D92" s="11">
        <v>119</v>
      </c>
      <c r="E92" s="12">
        <f t="shared" si="4"/>
        <v>6.9939111832052092E-2</v>
      </c>
      <c r="F92" s="12">
        <f t="shared" si="5"/>
        <v>2.5808074674254382E-2</v>
      </c>
      <c r="G92" s="11">
        <v>476</v>
      </c>
      <c r="H92" s="11">
        <v>23.4</v>
      </c>
      <c r="I92" s="11">
        <v>1942.87</v>
      </c>
    </row>
    <row r="93" spans="1:9" x14ac:dyDescent="0.35">
      <c r="A93" t="s">
        <v>32</v>
      </c>
      <c r="B93" t="s">
        <v>28</v>
      </c>
      <c r="C93" s="11">
        <v>2018</v>
      </c>
      <c r="D93" s="11">
        <v>151</v>
      </c>
      <c r="E93" s="12">
        <f t="shared" si="4"/>
        <v>8.8746267954956867E-2</v>
      </c>
      <c r="F93" s="12">
        <f t="shared" si="5"/>
        <v>3.2748061141280774E-2</v>
      </c>
      <c r="G93" s="11">
        <v>18</v>
      </c>
      <c r="H93" s="11">
        <v>22.1</v>
      </c>
      <c r="I93" s="11">
        <v>1969.88</v>
      </c>
    </row>
    <row r="94" spans="1:9" x14ac:dyDescent="0.35">
      <c r="A94" t="s">
        <v>33</v>
      </c>
      <c r="B94" t="s">
        <v>28</v>
      </c>
      <c r="C94" s="11">
        <v>2018</v>
      </c>
      <c r="D94" s="11">
        <v>2987</v>
      </c>
      <c r="E94" s="12">
        <f t="shared" si="4"/>
        <v>1.7555304793473916</v>
      </c>
      <c r="F94" s="12">
        <f t="shared" si="5"/>
        <v>0.64780436178149448</v>
      </c>
      <c r="G94" s="11">
        <v>27212.1</v>
      </c>
      <c r="H94" s="11">
        <v>23.4</v>
      </c>
      <c r="I94" s="11">
        <v>450.13</v>
      </c>
    </row>
    <row r="95" spans="1:9" x14ac:dyDescent="0.35">
      <c r="A95" t="s">
        <v>10</v>
      </c>
      <c r="B95" t="s">
        <v>28</v>
      </c>
      <c r="C95" s="11">
        <v>2018</v>
      </c>
      <c r="D95" s="11">
        <v>4445</v>
      </c>
      <c r="E95" s="12">
        <f t="shared" si="4"/>
        <v>2.6124315301972398</v>
      </c>
      <c r="F95" s="12">
        <f t="shared" si="5"/>
        <v>0.96400749518538442</v>
      </c>
      <c r="G95" s="11">
        <v>175554.2</v>
      </c>
      <c r="H95" s="11">
        <v>21.5</v>
      </c>
      <c r="I95" s="11">
        <v>286.87</v>
      </c>
    </row>
    <row r="96" spans="1:9" x14ac:dyDescent="0.35">
      <c r="A96" t="s">
        <v>11</v>
      </c>
      <c r="B96" t="s">
        <v>28</v>
      </c>
      <c r="C96" s="11">
        <v>2018</v>
      </c>
      <c r="D96" s="11">
        <v>334</v>
      </c>
      <c r="E96" s="12">
        <f t="shared" si="4"/>
        <v>0.1962996920328185</v>
      </c>
      <c r="F96" s="12">
        <f t="shared" si="5"/>
        <v>7.2436108749587946E-2</v>
      </c>
      <c r="G96" s="11">
        <v>3369.7</v>
      </c>
      <c r="H96" s="11">
        <v>24.4</v>
      </c>
      <c r="I96" s="11">
        <v>520.77</v>
      </c>
    </row>
    <row r="97" spans="1:9" x14ac:dyDescent="0.35">
      <c r="A97" t="s">
        <v>34</v>
      </c>
      <c r="B97" t="s">
        <v>28</v>
      </c>
      <c r="C97" s="11">
        <v>2018</v>
      </c>
      <c r="D97" s="11">
        <v>145</v>
      </c>
      <c r="E97" s="12">
        <f t="shared" si="4"/>
        <v>8.5219926181912209E-2</v>
      </c>
      <c r="F97" s="12">
        <f t="shared" si="5"/>
        <v>3.1446813678713326E-2</v>
      </c>
      <c r="G97" s="11">
        <v>696.3</v>
      </c>
      <c r="H97" s="11">
        <v>19.3</v>
      </c>
      <c r="I97" s="11">
        <v>332.56</v>
      </c>
    </row>
    <row r="98" spans="1:9" x14ac:dyDescent="0.35">
      <c r="A98" t="s">
        <v>12</v>
      </c>
      <c r="B98" t="s">
        <v>28</v>
      </c>
      <c r="C98" s="11">
        <v>2018</v>
      </c>
      <c r="D98" s="11">
        <v>38</v>
      </c>
      <c r="E98" s="12">
        <f t="shared" si="4"/>
        <v>2.2333497895949409E-2</v>
      </c>
      <c r="F98" s="12">
        <f t="shared" si="5"/>
        <v>8.2412339295938365E-3</v>
      </c>
      <c r="G98" s="11">
        <v>163</v>
      </c>
      <c r="H98" s="11">
        <v>21.1</v>
      </c>
      <c r="I98" s="11">
        <v>1785.32</v>
      </c>
    </row>
    <row r="99" spans="1:9" x14ac:dyDescent="0.35">
      <c r="A99" t="s">
        <v>13</v>
      </c>
      <c r="B99" t="s">
        <v>28</v>
      </c>
      <c r="C99" s="11">
        <v>2018</v>
      </c>
      <c r="D99" s="11">
        <v>277</v>
      </c>
      <c r="E99" s="12">
        <f t="shared" si="4"/>
        <v>0.16279944518889439</v>
      </c>
      <c r="F99" s="12">
        <f t="shared" si="5"/>
        <v>6.007425785519719E-2</v>
      </c>
      <c r="G99" s="11">
        <v>1421.3</v>
      </c>
      <c r="H99" s="11">
        <v>22.3</v>
      </c>
      <c r="I99" s="11">
        <v>1553.14</v>
      </c>
    </row>
    <row r="100" spans="1:9" x14ac:dyDescent="0.35">
      <c r="A100" t="s">
        <v>35</v>
      </c>
      <c r="B100" t="s">
        <v>28</v>
      </c>
      <c r="C100" s="11">
        <v>2018</v>
      </c>
      <c r="D100" s="11">
        <v>15391</v>
      </c>
      <c r="E100" s="12">
        <f t="shared" si="4"/>
        <v>9.0456543714883519</v>
      </c>
      <c r="F100" s="12">
        <f t="shared" si="5"/>
        <v>3.3379166160625986</v>
      </c>
      <c r="G100" s="11">
        <v>275615.7</v>
      </c>
      <c r="H100" s="11">
        <v>21.9</v>
      </c>
      <c r="I100" s="11">
        <v>498.41</v>
      </c>
    </row>
    <row r="101" spans="1:9" x14ac:dyDescent="0.35">
      <c r="A101" t="s">
        <v>14</v>
      </c>
      <c r="B101" t="s">
        <v>28</v>
      </c>
      <c r="C101" s="11">
        <v>2018</v>
      </c>
      <c r="D101" s="11">
        <v>318</v>
      </c>
      <c r="E101" s="12">
        <f t="shared" si="4"/>
        <v>0.1868961139713661</v>
      </c>
      <c r="F101" s="12">
        <f t="shared" si="5"/>
        <v>6.8966115516074747E-2</v>
      </c>
      <c r="G101" s="11">
        <v>1126.5999999999999</v>
      </c>
      <c r="H101" s="11">
        <v>23.7</v>
      </c>
      <c r="I101" s="11">
        <v>2127.2399999999998</v>
      </c>
    </row>
    <row r="102" spans="1:9" x14ac:dyDescent="0.35">
      <c r="A102" t="s">
        <v>15</v>
      </c>
      <c r="B102" t="s">
        <v>28</v>
      </c>
      <c r="C102" s="11">
        <v>2018</v>
      </c>
      <c r="D102" s="11">
        <v>14163</v>
      </c>
      <c r="E102" s="12">
        <f t="shared" si="4"/>
        <v>8.3239297552718803</v>
      </c>
      <c r="F102" s="12">
        <f t="shared" si="5"/>
        <v>3.0715946353904613</v>
      </c>
      <c r="G102" s="11">
        <v>118086.7</v>
      </c>
      <c r="H102" s="11">
        <v>22.3</v>
      </c>
      <c r="I102" s="11">
        <v>1128.47</v>
      </c>
    </row>
    <row r="103" spans="1:9" x14ac:dyDescent="0.35">
      <c r="A103" t="s">
        <v>16</v>
      </c>
      <c r="B103" t="s">
        <v>28</v>
      </c>
      <c r="C103" s="11">
        <v>2018</v>
      </c>
      <c r="D103" s="11">
        <v>339</v>
      </c>
      <c r="E103" s="12">
        <f t="shared" si="4"/>
        <v>0.19923831017702237</v>
      </c>
      <c r="F103" s="12">
        <f t="shared" si="5"/>
        <v>7.3520481635060808E-2</v>
      </c>
      <c r="G103" s="11">
        <v>985.4</v>
      </c>
      <c r="H103" s="11">
        <v>24</v>
      </c>
      <c r="I103" s="11">
        <v>1776.17</v>
      </c>
    </row>
    <row r="104" spans="1:9" x14ac:dyDescent="0.35">
      <c r="A104" t="s">
        <v>36</v>
      </c>
      <c r="B104" t="s">
        <v>28</v>
      </c>
      <c r="C104" s="11">
        <v>2018</v>
      </c>
      <c r="D104" s="11">
        <v>51</v>
      </c>
      <c r="E104" s="12">
        <f t="shared" si="4"/>
        <v>2.9973905070879468E-2</v>
      </c>
      <c r="F104" s="12">
        <f t="shared" si="5"/>
        <v>1.1060603431823307E-2</v>
      </c>
      <c r="G104" s="11">
        <v>29.1</v>
      </c>
      <c r="H104" s="11">
        <v>22.7</v>
      </c>
      <c r="I104" s="11">
        <v>2519.6799999999998</v>
      </c>
    </row>
    <row r="105" spans="1:9" x14ac:dyDescent="0.35">
      <c r="A105" t="s">
        <v>17</v>
      </c>
      <c r="B105" t="s">
        <v>28</v>
      </c>
      <c r="C105" s="11">
        <v>2018</v>
      </c>
      <c r="D105" s="11">
        <v>546</v>
      </c>
      <c r="E105" s="12">
        <f t="shared" si="4"/>
        <v>0.32089710134706256</v>
      </c>
      <c r="F105" s="12">
        <f t="shared" si="5"/>
        <v>0.11841351909363776</v>
      </c>
      <c r="G105" s="11">
        <v>3439.2</v>
      </c>
      <c r="H105" s="11">
        <v>20</v>
      </c>
      <c r="I105" s="11">
        <v>1054.94</v>
      </c>
    </row>
    <row r="106" spans="1:9" x14ac:dyDescent="0.35">
      <c r="A106" t="s">
        <v>100</v>
      </c>
      <c r="B106" t="s">
        <v>28</v>
      </c>
      <c r="C106" s="11">
        <v>2018</v>
      </c>
      <c r="D106" s="11">
        <v>100</v>
      </c>
      <c r="E106" s="12">
        <f t="shared" si="4"/>
        <v>5.8772362884077389E-2</v>
      </c>
      <c r="F106" s="12">
        <f t="shared" si="5"/>
        <v>2.1687457709457465E-2</v>
      </c>
      <c r="G106" s="11">
        <v>19.600000000000001</v>
      </c>
      <c r="H106" s="11">
        <v>23.1</v>
      </c>
      <c r="I106" s="11">
        <v>2262.96</v>
      </c>
    </row>
    <row r="107" spans="1:9" x14ac:dyDescent="0.35">
      <c r="A107" t="s">
        <v>18</v>
      </c>
      <c r="B107" t="s">
        <v>28</v>
      </c>
      <c r="C107" s="11">
        <v>2018</v>
      </c>
      <c r="D107" s="11">
        <v>1484</v>
      </c>
      <c r="E107" s="12">
        <f t="shared" si="4"/>
        <v>0.87218186519970842</v>
      </c>
      <c r="F107" s="12">
        <f t="shared" si="5"/>
        <v>0.32184187240834877</v>
      </c>
      <c r="G107" s="11">
        <v>30518.5</v>
      </c>
      <c r="H107" s="11">
        <v>21</v>
      </c>
      <c r="I107" s="11">
        <v>294.99</v>
      </c>
    </row>
    <row r="108" spans="1:9" x14ac:dyDescent="0.35">
      <c r="A108" t="s">
        <v>19</v>
      </c>
      <c r="B108" t="s">
        <v>28</v>
      </c>
      <c r="C108" s="11">
        <v>2018</v>
      </c>
      <c r="D108" s="11">
        <v>51</v>
      </c>
      <c r="E108" s="12">
        <f t="shared" si="4"/>
        <v>2.9973905070879468E-2</v>
      </c>
      <c r="F108" s="12">
        <f t="shared" si="5"/>
        <v>1.1060603431823307E-2</v>
      </c>
      <c r="G108" s="11">
        <v>91.2</v>
      </c>
      <c r="H108" s="11">
        <v>21.8</v>
      </c>
      <c r="I108" s="11">
        <v>1851.17</v>
      </c>
    </row>
    <row r="109" spans="1:9" x14ac:dyDescent="0.35">
      <c r="A109" t="s">
        <v>20</v>
      </c>
      <c r="B109" t="s">
        <v>28</v>
      </c>
      <c r="C109" s="11">
        <v>2018</v>
      </c>
      <c r="D109" s="11">
        <v>761</v>
      </c>
      <c r="E109" s="12">
        <f t="shared" si="4"/>
        <v>0.44725768154782897</v>
      </c>
      <c r="F109" s="12">
        <f t="shared" si="5"/>
        <v>0.16504155316897132</v>
      </c>
      <c r="G109" s="11">
        <v>12720</v>
      </c>
      <c r="H109" s="11">
        <v>21.5</v>
      </c>
      <c r="I109" s="11">
        <v>267.33999999999997</v>
      </c>
    </row>
    <row r="110" spans="1:9" x14ac:dyDescent="0.35">
      <c r="A110" t="s">
        <v>21</v>
      </c>
      <c r="B110" t="s">
        <v>28</v>
      </c>
      <c r="C110" s="11">
        <v>2018</v>
      </c>
      <c r="D110" s="11">
        <v>146</v>
      </c>
      <c r="E110" s="12">
        <f t="shared" si="4"/>
        <v>8.5807649810752992E-2</v>
      </c>
      <c r="F110" s="12">
        <f t="shared" si="5"/>
        <v>3.1663688255807898E-2</v>
      </c>
      <c r="G110" s="11">
        <v>2790.1</v>
      </c>
      <c r="H110" s="11">
        <v>23.6</v>
      </c>
      <c r="I110" s="11">
        <v>667.34</v>
      </c>
    </row>
    <row r="111" spans="1:9" x14ac:dyDescent="0.35">
      <c r="A111" t="s">
        <v>37</v>
      </c>
      <c r="B111" t="s">
        <v>28</v>
      </c>
      <c r="C111" s="11">
        <v>2018</v>
      </c>
      <c r="D111" s="11">
        <v>89</v>
      </c>
      <c r="E111" s="12">
        <f t="shared" si="4"/>
        <v>5.2307402966828877E-2</v>
      </c>
      <c r="F111" s="12">
        <f t="shared" si="5"/>
        <v>1.9301837361417145E-2</v>
      </c>
      <c r="G111" s="11">
        <v>1274.4000000000001</v>
      </c>
      <c r="H111" s="11">
        <v>22.1</v>
      </c>
      <c r="I111" s="11">
        <v>995.35</v>
      </c>
    </row>
    <row r="112" spans="1:9" x14ac:dyDescent="0.35">
      <c r="A112" t="s">
        <v>22</v>
      </c>
      <c r="B112" t="s">
        <v>28</v>
      </c>
      <c r="C112" s="11">
        <v>2018</v>
      </c>
      <c r="D112" s="11">
        <v>2627</v>
      </c>
      <c r="E112" s="12">
        <f t="shared" si="4"/>
        <v>1.5439499729647133</v>
      </c>
      <c r="F112" s="12">
        <f t="shared" si="5"/>
        <v>0.56972951402744765</v>
      </c>
      <c r="G112" s="11">
        <v>19770.3</v>
      </c>
      <c r="H112" s="11">
        <v>25.4</v>
      </c>
      <c r="I112" s="11">
        <v>721.63</v>
      </c>
    </row>
    <row r="113" spans="1:16" x14ac:dyDescent="0.35">
      <c r="A113" t="s">
        <v>38</v>
      </c>
      <c r="B113" t="s">
        <v>28</v>
      </c>
      <c r="C113" s="11">
        <v>2018</v>
      </c>
      <c r="D113" s="11">
        <v>3953</v>
      </c>
      <c r="E113" s="12">
        <f t="shared" si="4"/>
        <v>2.3232715048075794</v>
      </c>
      <c r="F113" s="12">
        <f t="shared" si="5"/>
        <v>0.8573052032548536</v>
      </c>
      <c r="G113" s="11">
        <v>36345.5</v>
      </c>
      <c r="H113" s="11">
        <v>21.6</v>
      </c>
      <c r="I113" s="11">
        <v>710.74</v>
      </c>
    </row>
    <row r="114" spans="1:16" x14ac:dyDescent="0.35">
      <c r="A114" t="s">
        <v>23</v>
      </c>
      <c r="B114" t="s">
        <v>28</v>
      </c>
      <c r="C114" s="11">
        <v>2018</v>
      </c>
      <c r="D114" s="11">
        <v>3834</v>
      </c>
      <c r="E114" s="12">
        <f t="shared" si="4"/>
        <v>2.2533323929755271</v>
      </c>
      <c r="F114" s="12">
        <f t="shared" si="5"/>
        <v>0.83149712858059921</v>
      </c>
      <c r="G114" s="11">
        <v>10085.1</v>
      </c>
      <c r="H114" s="11">
        <v>20.6</v>
      </c>
      <c r="I114" s="11">
        <v>280.57</v>
      </c>
    </row>
    <row r="115" spans="1:16" x14ac:dyDescent="0.35">
      <c r="A115" t="s">
        <v>24</v>
      </c>
      <c r="B115" t="s">
        <v>28</v>
      </c>
      <c r="C115" s="11">
        <v>2018</v>
      </c>
      <c r="D115" s="11">
        <v>170148</v>
      </c>
      <c r="E115" s="12">
        <f t="shared" si="4"/>
        <v>100</v>
      </c>
      <c r="F115" s="12">
        <f t="shared" si="5"/>
        <v>36.90077554348769</v>
      </c>
      <c r="G115" s="11">
        <v>1833306.4000000001</v>
      </c>
      <c r="O115" s="6"/>
      <c r="P115" s="3"/>
    </row>
    <row r="116" spans="1:16" x14ac:dyDescent="0.35">
      <c r="A116" t="s">
        <v>39</v>
      </c>
      <c r="B116" t="s">
        <v>73</v>
      </c>
      <c r="C116" s="11">
        <v>2018</v>
      </c>
      <c r="D116" s="11">
        <v>77</v>
      </c>
      <c r="E116" s="12">
        <f>(D116/290948)*100</f>
        <v>2.64652102781253E-2</v>
      </c>
      <c r="F116" s="12">
        <f t="shared" si="5"/>
        <v>1.6699342436282249E-2</v>
      </c>
      <c r="G116" s="13">
        <v>255.3</v>
      </c>
      <c r="H116" s="11">
        <v>24.4</v>
      </c>
      <c r="I116" s="11">
        <v>1429.73</v>
      </c>
      <c r="J116" s="6"/>
    </row>
    <row r="117" spans="1:16" x14ac:dyDescent="0.35">
      <c r="A117" t="s">
        <v>74</v>
      </c>
      <c r="B117" t="s">
        <v>73</v>
      </c>
      <c r="C117" s="11">
        <v>2018</v>
      </c>
      <c r="D117" s="11">
        <v>884</v>
      </c>
      <c r="E117" s="12">
        <f t="shared" ref="E117:E159" si="6">(D117/290948)*100</f>
        <v>0.3038343621540619</v>
      </c>
      <c r="F117" s="12">
        <f t="shared" si="5"/>
        <v>0.19171712615160399</v>
      </c>
      <c r="G117" s="13">
        <v>7629.5</v>
      </c>
      <c r="H117" s="11">
        <v>23.7</v>
      </c>
      <c r="I117" s="11">
        <v>500.76</v>
      </c>
      <c r="J117" s="6"/>
    </row>
    <row r="118" spans="1:16" x14ac:dyDescent="0.35">
      <c r="A118" t="s">
        <v>40</v>
      </c>
      <c r="B118" t="s">
        <v>73</v>
      </c>
      <c r="C118" s="11">
        <v>2018</v>
      </c>
      <c r="D118" s="11">
        <v>4865</v>
      </c>
      <c r="E118" s="12">
        <f t="shared" si="6"/>
        <v>1.6721201039360984</v>
      </c>
      <c r="F118" s="12">
        <f t="shared" si="5"/>
        <v>1.0550948175651058</v>
      </c>
      <c r="G118" s="13">
        <v>45234.8</v>
      </c>
      <c r="H118" s="11">
        <v>23.8</v>
      </c>
      <c r="I118" s="11">
        <v>376.49</v>
      </c>
      <c r="J118" s="6"/>
    </row>
    <row r="119" spans="1:16" x14ac:dyDescent="0.35">
      <c r="A119" t="s">
        <v>41</v>
      </c>
      <c r="B119" t="s">
        <v>73</v>
      </c>
      <c r="C119" s="11">
        <v>2018</v>
      </c>
      <c r="D119" s="11">
        <v>3404</v>
      </c>
      <c r="E119" s="12">
        <f t="shared" si="6"/>
        <v>1.16996851671089</v>
      </c>
      <c r="F119" s="12">
        <f t="shared" si="5"/>
        <v>0.73824106042993209</v>
      </c>
      <c r="G119" s="13">
        <v>11957.9</v>
      </c>
      <c r="H119" s="11">
        <v>25.7</v>
      </c>
      <c r="I119" s="11">
        <v>3079.63</v>
      </c>
      <c r="J119" s="6"/>
    </row>
    <row r="120" spans="1:16" x14ac:dyDescent="0.35">
      <c r="A120" t="s">
        <v>42</v>
      </c>
      <c r="B120" t="s">
        <v>73</v>
      </c>
      <c r="C120" s="11">
        <v>2018</v>
      </c>
      <c r="D120" s="11">
        <v>87579</v>
      </c>
      <c r="E120" s="12">
        <f t="shared" si="6"/>
        <v>30.101255207116047</v>
      </c>
      <c r="F120" s="12">
        <f t="shared" si="5"/>
        <v>18.993658587365754</v>
      </c>
      <c r="G120" s="13">
        <v>679476</v>
      </c>
      <c r="H120" s="11">
        <v>25.2</v>
      </c>
      <c r="I120" s="11">
        <v>1683.27</v>
      </c>
      <c r="J120" s="6"/>
    </row>
    <row r="121" spans="1:16" x14ac:dyDescent="0.35">
      <c r="A121" t="s">
        <v>43</v>
      </c>
      <c r="B121" t="s">
        <v>73</v>
      </c>
      <c r="C121" s="11">
        <v>2018</v>
      </c>
      <c r="D121" s="11">
        <v>2360</v>
      </c>
      <c r="E121" s="12">
        <f t="shared" si="6"/>
        <v>0.8111415098230611</v>
      </c>
      <c r="F121" s="12">
        <f t="shared" si="5"/>
        <v>0.51182400194319622</v>
      </c>
      <c r="G121" s="13">
        <v>14227.5</v>
      </c>
      <c r="H121" s="11">
        <v>22.9</v>
      </c>
      <c r="I121" s="11">
        <v>530.91999999999996</v>
      </c>
      <c r="J121" s="6"/>
    </row>
    <row r="122" spans="1:16" x14ac:dyDescent="0.35">
      <c r="A122" t="s">
        <v>44</v>
      </c>
      <c r="B122" t="s">
        <v>73</v>
      </c>
      <c r="C122" s="11">
        <v>2018</v>
      </c>
      <c r="D122" s="11">
        <v>65</v>
      </c>
      <c r="E122" s="12">
        <f t="shared" si="6"/>
        <v>2.2340761923092787E-2</v>
      </c>
      <c r="F122" s="12">
        <f t="shared" si="5"/>
        <v>1.4096847511147355E-2</v>
      </c>
      <c r="G122" s="13">
        <v>71.099999999999994</v>
      </c>
      <c r="H122" s="11">
        <v>24.7</v>
      </c>
      <c r="I122" s="11">
        <v>2544.7399999999998</v>
      </c>
      <c r="J122" s="6"/>
    </row>
    <row r="123" spans="1:16" x14ac:dyDescent="0.35">
      <c r="A123" t="s">
        <v>45</v>
      </c>
      <c r="B123" t="s">
        <v>73</v>
      </c>
      <c r="C123" s="11">
        <v>2018</v>
      </c>
      <c r="D123" s="11">
        <v>262</v>
      </c>
      <c r="E123" s="12">
        <f t="shared" si="6"/>
        <v>9.0050455751543232E-2</v>
      </c>
      <c r="F123" s="12">
        <f t="shared" si="5"/>
        <v>5.6821139198778563E-2</v>
      </c>
      <c r="G123" s="13">
        <v>115.9</v>
      </c>
      <c r="H123" s="11">
        <v>24.6</v>
      </c>
      <c r="I123" s="11">
        <v>250</v>
      </c>
      <c r="J123" s="6"/>
    </row>
    <row r="124" spans="1:16" x14ac:dyDescent="0.35">
      <c r="A124" t="s">
        <v>46</v>
      </c>
      <c r="B124" t="s">
        <v>73</v>
      </c>
      <c r="C124" s="11">
        <v>2018</v>
      </c>
      <c r="D124" s="11">
        <v>92</v>
      </c>
      <c r="E124" s="12">
        <f t="shared" si="6"/>
        <v>3.1620770721915943E-2</v>
      </c>
      <c r="F124" s="12">
        <f t="shared" si="5"/>
        <v>1.9952461092700869E-2</v>
      </c>
      <c r="G124" s="13">
        <v>972.9</v>
      </c>
      <c r="H124" s="11">
        <v>25.3</v>
      </c>
      <c r="I124" s="11">
        <v>352.71</v>
      </c>
      <c r="J124" s="6"/>
    </row>
    <row r="125" spans="1:16" x14ac:dyDescent="0.35">
      <c r="A125" t="s">
        <v>47</v>
      </c>
      <c r="B125" t="s">
        <v>73</v>
      </c>
      <c r="C125" s="11">
        <v>2018</v>
      </c>
      <c r="D125" s="11">
        <v>76</v>
      </c>
      <c r="E125" s="12">
        <f t="shared" si="6"/>
        <v>2.6121506248539258E-2</v>
      </c>
      <c r="F125" s="12">
        <f t="shared" si="5"/>
        <v>1.6482467859187673E-2</v>
      </c>
      <c r="G125" s="13">
        <v>300.8</v>
      </c>
      <c r="H125" s="11">
        <v>23.5</v>
      </c>
      <c r="I125" s="11">
        <v>2830.8</v>
      </c>
      <c r="J125" s="6"/>
    </row>
    <row r="126" spans="1:16" x14ac:dyDescent="0.35">
      <c r="A126" t="s">
        <v>85</v>
      </c>
      <c r="B126" t="s">
        <v>73</v>
      </c>
      <c r="C126" s="11">
        <v>2018</v>
      </c>
      <c r="D126" s="11">
        <v>77</v>
      </c>
      <c r="E126" s="12">
        <f t="shared" si="6"/>
        <v>2.64652102781253E-2</v>
      </c>
      <c r="F126" s="12">
        <f t="shared" si="5"/>
        <v>1.6699342436282249E-2</v>
      </c>
      <c r="G126" s="13">
        <v>492.1</v>
      </c>
      <c r="H126" s="11">
        <v>22.2</v>
      </c>
      <c r="I126" s="11">
        <v>1644.01</v>
      </c>
      <c r="J126" s="6"/>
    </row>
    <row r="127" spans="1:16" x14ac:dyDescent="0.35">
      <c r="A127" t="s">
        <v>48</v>
      </c>
      <c r="B127" t="s">
        <v>73</v>
      </c>
      <c r="C127" s="11">
        <v>2018</v>
      </c>
      <c r="D127" s="11">
        <v>51</v>
      </c>
      <c r="E127" s="12">
        <f t="shared" si="6"/>
        <v>1.7528905508888186E-2</v>
      </c>
      <c r="F127" s="12">
        <f t="shared" si="5"/>
        <v>1.1060603431823307E-2</v>
      </c>
      <c r="G127" s="13">
        <v>189.9</v>
      </c>
      <c r="H127" s="11">
        <v>23.2</v>
      </c>
      <c r="I127" s="11">
        <v>1945.19</v>
      </c>
      <c r="J127" s="5"/>
    </row>
    <row r="128" spans="1:16" x14ac:dyDescent="0.35">
      <c r="A128" t="s">
        <v>49</v>
      </c>
      <c r="B128" t="s">
        <v>73</v>
      </c>
      <c r="C128" s="11">
        <v>2018</v>
      </c>
      <c r="D128" s="11">
        <v>82</v>
      </c>
      <c r="E128" s="12">
        <f t="shared" si="6"/>
        <v>2.8183730426055511E-2</v>
      </c>
      <c r="F128" s="12">
        <f t="shared" si="5"/>
        <v>1.7783715321755121E-2</v>
      </c>
      <c r="G128" s="13">
        <v>293.5</v>
      </c>
      <c r="H128" s="11">
        <v>22.7</v>
      </c>
      <c r="I128" s="11">
        <v>1427.25</v>
      </c>
      <c r="J128" s="6"/>
    </row>
    <row r="129" spans="1:10" x14ac:dyDescent="0.35">
      <c r="A129" t="s">
        <v>50</v>
      </c>
      <c r="B129" t="s">
        <v>73</v>
      </c>
      <c r="C129" s="11">
        <v>2018</v>
      </c>
      <c r="D129" s="11">
        <v>69</v>
      </c>
      <c r="E129" s="12">
        <f t="shared" si="6"/>
        <v>2.3715578041436959E-2</v>
      </c>
      <c r="F129" s="12">
        <f t="shared" si="5"/>
        <v>1.4964345819525651E-2</v>
      </c>
      <c r="G129" s="13">
        <v>1599.5</v>
      </c>
      <c r="H129" s="11">
        <v>23.3</v>
      </c>
      <c r="I129" s="11">
        <v>421.25</v>
      </c>
      <c r="J129" s="5"/>
    </row>
    <row r="130" spans="1:10" x14ac:dyDescent="0.35">
      <c r="A130" t="s">
        <v>75</v>
      </c>
      <c r="B130" t="s">
        <v>73</v>
      </c>
      <c r="C130" s="11">
        <v>2018</v>
      </c>
      <c r="D130" s="11">
        <v>250</v>
      </c>
      <c r="E130" s="12">
        <f t="shared" si="6"/>
        <v>8.5926007396510712E-2</v>
      </c>
      <c r="F130" s="12">
        <f t="shared" si="5"/>
        <v>5.4218644273643667E-2</v>
      </c>
      <c r="G130" s="13">
        <v>1362.3</v>
      </c>
      <c r="H130" s="11">
        <v>21.9</v>
      </c>
      <c r="I130" s="11">
        <v>1302.95</v>
      </c>
      <c r="J130" s="6"/>
    </row>
    <row r="131" spans="1:10" x14ac:dyDescent="0.35">
      <c r="A131" t="s">
        <v>51</v>
      </c>
      <c r="B131" t="s">
        <v>73</v>
      </c>
      <c r="C131" s="11">
        <v>2018</v>
      </c>
      <c r="D131" s="11">
        <v>56</v>
      </c>
      <c r="E131" s="12">
        <f t="shared" si="6"/>
        <v>1.92474256568184E-2</v>
      </c>
      <c r="F131" s="12">
        <f t="shared" si="5"/>
        <v>1.2144976317296181E-2</v>
      </c>
      <c r="G131" s="13">
        <v>582.5</v>
      </c>
      <c r="H131" s="11">
        <v>25</v>
      </c>
      <c r="I131" s="11">
        <v>1306.28</v>
      </c>
      <c r="J131" s="6"/>
    </row>
    <row r="132" spans="1:10" x14ac:dyDescent="0.35">
      <c r="A132" t="s">
        <v>76</v>
      </c>
      <c r="B132" t="s">
        <v>73</v>
      </c>
      <c r="C132" s="11">
        <v>2018</v>
      </c>
      <c r="D132" s="11">
        <v>4150</v>
      </c>
      <c r="E132" s="12">
        <f t="shared" si="6"/>
        <v>1.4263717227820778</v>
      </c>
      <c r="F132" s="12">
        <f t="shared" si="5"/>
        <v>0.90002949494248485</v>
      </c>
      <c r="G132" s="13">
        <v>40881.300000000003</v>
      </c>
      <c r="H132" s="11">
        <v>23</v>
      </c>
      <c r="I132" s="11">
        <v>733.08</v>
      </c>
      <c r="J132" s="6"/>
    </row>
    <row r="133" spans="1:10" x14ac:dyDescent="0.35">
      <c r="A133" t="s">
        <v>52</v>
      </c>
      <c r="B133" t="s">
        <v>73</v>
      </c>
      <c r="C133" s="11">
        <v>2018</v>
      </c>
      <c r="D133" s="11">
        <v>57</v>
      </c>
      <c r="E133" s="12">
        <f t="shared" si="6"/>
        <v>1.9591129686404446E-2</v>
      </c>
      <c r="F133" s="12">
        <f t="shared" si="5"/>
        <v>1.2361850894390757E-2</v>
      </c>
      <c r="G133" s="13">
        <v>454.1</v>
      </c>
      <c r="H133" s="11">
        <v>25.4</v>
      </c>
      <c r="I133" s="11">
        <v>2068.16</v>
      </c>
      <c r="J133" s="6"/>
    </row>
    <row r="134" spans="1:10" x14ac:dyDescent="0.35">
      <c r="A134" t="s">
        <v>53</v>
      </c>
      <c r="B134" t="s">
        <v>73</v>
      </c>
      <c r="C134" s="11">
        <v>2018</v>
      </c>
      <c r="D134" s="11">
        <v>3665</v>
      </c>
      <c r="E134" s="12">
        <f t="shared" si="6"/>
        <v>1.2596752684328472</v>
      </c>
      <c r="F134" s="12">
        <f t="shared" si="5"/>
        <v>0.79484532505161609</v>
      </c>
      <c r="G134" s="13">
        <v>44411.6</v>
      </c>
      <c r="H134" s="11">
        <v>24.2</v>
      </c>
      <c r="I134" s="11">
        <v>951.74</v>
      </c>
      <c r="J134" s="6"/>
    </row>
    <row r="135" spans="1:10" x14ac:dyDescent="0.35">
      <c r="A135" t="s">
        <v>54</v>
      </c>
      <c r="B135" t="s">
        <v>73</v>
      </c>
      <c r="C135" s="11">
        <v>2018</v>
      </c>
      <c r="D135" s="11">
        <v>38105</v>
      </c>
      <c r="E135" s="12">
        <f t="shared" si="6"/>
        <v>13.096842047376164</v>
      </c>
      <c r="F135" s="12">
        <f t="shared" si="5"/>
        <v>8.264005760188768</v>
      </c>
      <c r="G135" s="13">
        <v>258990.1</v>
      </c>
      <c r="H135" s="11">
        <v>25.2</v>
      </c>
      <c r="I135" s="11">
        <v>799.86</v>
      </c>
      <c r="J135" s="6"/>
    </row>
    <row r="136" spans="1:10" x14ac:dyDescent="0.35">
      <c r="A136" t="s">
        <v>77</v>
      </c>
      <c r="B136" t="s">
        <v>73</v>
      </c>
      <c r="C136" s="11">
        <v>2018</v>
      </c>
      <c r="D136" s="11">
        <v>174</v>
      </c>
      <c r="E136" s="12">
        <f t="shared" si="6"/>
        <v>5.9804501147971457E-2</v>
      </c>
      <c r="F136" s="12">
        <f t="shared" si="5"/>
        <v>3.7736176414455994E-2</v>
      </c>
      <c r="G136" s="13">
        <v>842.1</v>
      </c>
      <c r="H136" s="11">
        <v>20.6</v>
      </c>
      <c r="I136" s="11">
        <v>2130.65</v>
      </c>
      <c r="J136" s="6"/>
    </row>
    <row r="137" spans="1:10" x14ac:dyDescent="0.35">
      <c r="A137" t="s">
        <v>55</v>
      </c>
      <c r="B137" t="s">
        <v>73</v>
      </c>
      <c r="C137" s="11">
        <v>2018</v>
      </c>
      <c r="D137" s="11">
        <v>408</v>
      </c>
      <c r="E137" s="12">
        <f t="shared" si="6"/>
        <v>0.14023124407110549</v>
      </c>
      <c r="F137" s="12">
        <f t="shared" si="5"/>
        <v>8.8484827454586454E-2</v>
      </c>
      <c r="G137" s="13">
        <v>1047.5999999999999</v>
      </c>
      <c r="H137" s="11">
        <v>23.5</v>
      </c>
      <c r="I137" s="11">
        <v>300.64</v>
      </c>
      <c r="J137" s="6"/>
    </row>
    <row r="138" spans="1:10" x14ac:dyDescent="0.35">
      <c r="A138" t="s">
        <v>56</v>
      </c>
      <c r="B138" t="s">
        <v>73</v>
      </c>
      <c r="C138" s="11">
        <v>2018</v>
      </c>
      <c r="D138" s="11">
        <v>92</v>
      </c>
      <c r="E138" s="12">
        <f t="shared" si="6"/>
        <v>3.1620770721915943E-2</v>
      </c>
      <c r="F138" s="12">
        <f t="shared" si="5"/>
        <v>1.9952461092700869E-2</v>
      </c>
      <c r="G138" s="13">
        <v>779</v>
      </c>
      <c r="H138" s="11">
        <v>25</v>
      </c>
      <c r="I138" s="11">
        <v>1443.27</v>
      </c>
      <c r="J138" s="6"/>
    </row>
    <row r="139" spans="1:10" x14ac:dyDescent="0.35">
      <c r="A139" t="s">
        <v>78</v>
      </c>
      <c r="B139" t="s">
        <v>73</v>
      </c>
      <c r="C139" s="11">
        <v>2018</v>
      </c>
      <c r="D139" s="11">
        <v>1041</v>
      </c>
      <c r="E139" s="12">
        <f t="shared" si="6"/>
        <v>0.35779589479907065</v>
      </c>
      <c r="F139" s="12">
        <f t="shared" si="5"/>
        <v>0.22576643475545224</v>
      </c>
      <c r="G139" s="13">
        <v>3727.3</v>
      </c>
      <c r="H139" s="11">
        <v>23.9</v>
      </c>
      <c r="I139" s="11">
        <v>1770.4</v>
      </c>
      <c r="J139" s="6"/>
    </row>
    <row r="140" spans="1:10" x14ac:dyDescent="0.35">
      <c r="A140" t="s">
        <v>79</v>
      </c>
      <c r="B140" t="s">
        <v>73</v>
      </c>
      <c r="C140" s="11">
        <v>2018</v>
      </c>
      <c r="D140" s="11">
        <v>311</v>
      </c>
      <c r="E140" s="12">
        <f t="shared" si="6"/>
        <v>0.10689195320125933</v>
      </c>
      <c r="F140" s="12">
        <f t="shared" si="5"/>
        <v>6.7447993476412713E-2</v>
      </c>
      <c r="G140" s="13">
        <v>1052.5</v>
      </c>
      <c r="H140" s="11">
        <v>23.5</v>
      </c>
      <c r="I140" s="11">
        <v>558.89</v>
      </c>
      <c r="J140" s="6"/>
    </row>
    <row r="141" spans="1:10" x14ac:dyDescent="0.35">
      <c r="A141" t="s">
        <v>57</v>
      </c>
      <c r="B141" t="s">
        <v>73</v>
      </c>
      <c r="C141" s="11">
        <v>2018</v>
      </c>
      <c r="D141" s="11">
        <v>141</v>
      </c>
      <c r="E141" s="12">
        <f t="shared" si="6"/>
        <v>4.8462268171632045E-2</v>
      </c>
      <c r="F141" s="12">
        <f t="shared" si="5"/>
        <v>3.0579315370335029E-2</v>
      </c>
      <c r="G141" s="13">
        <v>488</v>
      </c>
      <c r="H141" s="11">
        <v>23.9</v>
      </c>
      <c r="I141" s="11">
        <v>1611.85</v>
      </c>
      <c r="J141" s="6"/>
    </row>
    <row r="142" spans="1:10" x14ac:dyDescent="0.35">
      <c r="A142" t="s">
        <v>58</v>
      </c>
      <c r="B142" t="s">
        <v>73</v>
      </c>
      <c r="C142" s="11">
        <v>2018</v>
      </c>
      <c r="D142" s="11">
        <v>3146</v>
      </c>
      <c r="E142" s="12">
        <f t="shared" si="6"/>
        <v>1.0812928770776908</v>
      </c>
      <c r="F142" s="12">
        <f t="shared" si="5"/>
        <v>0.68228741953953198</v>
      </c>
      <c r="G142" s="13">
        <v>37369.699999999997</v>
      </c>
      <c r="H142" s="11">
        <v>25.5</v>
      </c>
      <c r="I142" s="11">
        <v>1150.79</v>
      </c>
      <c r="J142" s="6"/>
    </row>
    <row r="143" spans="1:10" x14ac:dyDescent="0.35">
      <c r="A143" t="s">
        <v>59</v>
      </c>
      <c r="B143" t="s">
        <v>73</v>
      </c>
      <c r="C143" s="11">
        <v>2018</v>
      </c>
      <c r="D143" s="11">
        <v>10904</v>
      </c>
      <c r="E143" s="12">
        <f t="shared" si="6"/>
        <v>3.7477487386062118</v>
      </c>
      <c r="F143" s="12">
        <f t="shared" si="5"/>
        <v>2.3648003886392424</v>
      </c>
      <c r="G143" s="13">
        <v>108695.3</v>
      </c>
      <c r="H143" s="11">
        <v>25.6</v>
      </c>
      <c r="I143" s="11">
        <v>944.97</v>
      </c>
      <c r="J143" s="6"/>
    </row>
    <row r="144" spans="1:10" x14ac:dyDescent="0.35">
      <c r="A144" t="s">
        <v>60</v>
      </c>
      <c r="B144" t="s">
        <v>73</v>
      </c>
      <c r="C144" s="11">
        <v>2018</v>
      </c>
      <c r="D144" s="11">
        <v>44175</v>
      </c>
      <c r="E144" s="12">
        <f t="shared" si="6"/>
        <v>15.183125506963444</v>
      </c>
      <c r="F144" s="12">
        <f t="shared" si="5"/>
        <v>9.5804344431528357</v>
      </c>
      <c r="G144" s="13">
        <v>313848.2</v>
      </c>
      <c r="H144" s="11">
        <v>24.4</v>
      </c>
      <c r="I144" s="11">
        <v>1675.43</v>
      </c>
      <c r="J144" s="6"/>
    </row>
    <row r="145" spans="1:10" x14ac:dyDescent="0.35">
      <c r="A145" t="s">
        <v>61</v>
      </c>
      <c r="B145" t="s">
        <v>73</v>
      </c>
      <c r="C145" s="11">
        <v>2018</v>
      </c>
      <c r="D145" s="11">
        <v>52</v>
      </c>
      <c r="E145" s="12">
        <f t="shared" si="6"/>
        <v>1.7872609538474228E-2</v>
      </c>
      <c r="F145" s="12">
        <f t="shared" si="5"/>
        <v>1.1277478008917883E-2</v>
      </c>
      <c r="G145" s="13">
        <v>86.7</v>
      </c>
      <c r="H145" s="11">
        <v>25</v>
      </c>
      <c r="I145" s="11">
        <v>1477.58</v>
      </c>
      <c r="J145" s="6"/>
    </row>
    <row r="146" spans="1:10" x14ac:dyDescent="0.35">
      <c r="A146" t="s">
        <v>62</v>
      </c>
      <c r="B146" t="s">
        <v>73</v>
      </c>
      <c r="C146" s="11">
        <v>2018</v>
      </c>
      <c r="D146" s="11">
        <v>1263</v>
      </c>
      <c r="E146" s="12">
        <f t="shared" si="6"/>
        <v>0.43409818936717215</v>
      </c>
      <c r="F146" s="12">
        <f t="shared" ref="F146:F159" si="7">(D146/461096)*100</f>
        <v>0.27391259087044784</v>
      </c>
      <c r="G146" s="13">
        <v>2543.1999999999998</v>
      </c>
      <c r="H146" s="11">
        <v>24.9</v>
      </c>
      <c r="I146" s="11">
        <v>1305.22</v>
      </c>
      <c r="J146" s="6"/>
    </row>
    <row r="147" spans="1:10" x14ac:dyDescent="0.35">
      <c r="A147" t="s">
        <v>63</v>
      </c>
      <c r="B147" t="s">
        <v>73</v>
      </c>
      <c r="C147" s="11">
        <v>2018</v>
      </c>
      <c r="D147" s="11">
        <v>230</v>
      </c>
      <c r="E147" s="12">
        <f t="shared" si="6"/>
        <v>7.9051926804789854E-2</v>
      </c>
      <c r="F147" s="12">
        <f t="shared" si="7"/>
        <v>4.9881152731752171E-2</v>
      </c>
      <c r="G147" s="13">
        <v>33.6</v>
      </c>
      <c r="H147" s="11">
        <v>23.5</v>
      </c>
      <c r="I147" s="11">
        <v>475</v>
      </c>
      <c r="J147" s="6"/>
    </row>
    <row r="148" spans="1:10" x14ac:dyDescent="0.35">
      <c r="A148" t="s">
        <v>80</v>
      </c>
      <c r="B148" t="s">
        <v>73</v>
      </c>
      <c r="C148" s="11">
        <v>2018</v>
      </c>
      <c r="D148" s="11">
        <v>11441</v>
      </c>
      <c r="E148" s="12">
        <f t="shared" si="6"/>
        <v>3.932317802493916</v>
      </c>
      <c r="F148" s="12">
        <f t="shared" si="7"/>
        <v>2.4812620365390288</v>
      </c>
      <c r="G148" s="13">
        <v>252202.6</v>
      </c>
      <c r="H148" s="11">
        <v>24.3</v>
      </c>
      <c r="I148" s="11">
        <v>279.31</v>
      </c>
      <c r="J148" s="6"/>
    </row>
    <row r="149" spans="1:10" x14ac:dyDescent="0.35">
      <c r="A149" t="s">
        <v>64</v>
      </c>
      <c r="B149" t="s">
        <v>73</v>
      </c>
      <c r="C149" s="11">
        <v>2018</v>
      </c>
      <c r="D149" s="11">
        <v>4350</v>
      </c>
      <c r="E149" s="12">
        <f t="shared" si="6"/>
        <v>1.4951125286992863</v>
      </c>
      <c r="F149" s="12">
        <f t="shared" si="7"/>
        <v>0.94340441036139988</v>
      </c>
      <c r="G149" s="13">
        <v>46968.9</v>
      </c>
      <c r="H149" s="11">
        <v>25</v>
      </c>
      <c r="I149" s="11">
        <v>292.49</v>
      </c>
      <c r="J149" s="6"/>
    </row>
    <row r="150" spans="1:10" x14ac:dyDescent="0.35">
      <c r="A150" t="s">
        <v>81</v>
      </c>
      <c r="B150" t="s">
        <v>73</v>
      </c>
      <c r="C150" s="11">
        <v>2018</v>
      </c>
      <c r="D150" s="11">
        <v>1575</v>
      </c>
      <c r="E150" s="12">
        <f t="shared" si="6"/>
        <v>0.54133384659801753</v>
      </c>
      <c r="F150" s="12">
        <f t="shared" si="7"/>
        <v>0.34157745892395514</v>
      </c>
      <c r="G150" s="13">
        <v>6267.1</v>
      </c>
      <c r="H150" s="11">
        <v>23.6</v>
      </c>
      <c r="I150" s="11">
        <v>1454.99</v>
      </c>
      <c r="J150" s="6"/>
    </row>
    <row r="151" spans="1:10" x14ac:dyDescent="0.35">
      <c r="A151" t="s">
        <v>65</v>
      </c>
      <c r="B151" t="s">
        <v>73</v>
      </c>
      <c r="C151" s="11">
        <v>2018</v>
      </c>
      <c r="D151" s="11">
        <v>92</v>
      </c>
      <c r="E151" s="12">
        <f t="shared" si="6"/>
        <v>3.1620770721915943E-2</v>
      </c>
      <c r="F151" s="12">
        <f t="shared" si="7"/>
        <v>1.9952461092700869E-2</v>
      </c>
      <c r="G151" s="13">
        <v>1066.7</v>
      </c>
      <c r="H151" s="11">
        <v>24.8</v>
      </c>
      <c r="I151" s="11">
        <v>540.51</v>
      </c>
      <c r="J151" s="6"/>
    </row>
    <row r="152" spans="1:10" x14ac:dyDescent="0.35">
      <c r="A152" t="s">
        <v>83</v>
      </c>
      <c r="B152" t="s">
        <v>73</v>
      </c>
      <c r="C152" s="11">
        <v>2018</v>
      </c>
      <c r="D152" s="11">
        <v>15713</v>
      </c>
      <c r="E152" s="12">
        <f t="shared" si="6"/>
        <v>5.4006214168854916</v>
      </c>
      <c r="F152" s="12">
        <f t="shared" si="7"/>
        <v>3.4077502298870512</v>
      </c>
      <c r="G152" s="13">
        <v>94358.5</v>
      </c>
      <c r="H152" s="11">
        <v>25.3</v>
      </c>
      <c r="I152" s="11">
        <v>848.34</v>
      </c>
      <c r="J152" s="6"/>
    </row>
    <row r="153" spans="1:10" x14ac:dyDescent="0.35">
      <c r="A153" t="s">
        <v>66</v>
      </c>
      <c r="B153" t="s">
        <v>73</v>
      </c>
      <c r="C153" s="11">
        <v>2018</v>
      </c>
      <c r="D153" s="11">
        <v>568</v>
      </c>
      <c r="E153" s="12">
        <f t="shared" si="6"/>
        <v>0.19522388880487235</v>
      </c>
      <c r="F153" s="12">
        <f t="shared" si="7"/>
        <v>0.12318475978971841</v>
      </c>
      <c r="G153" s="13">
        <v>6519.2</v>
      </c>
      <c r="H153" s="11">
        <v>26.1</v>
      </c>
      <c r="I153" s="11">
        <v>715.92</v>
      </c>
      <c r="J153" s="6"/>
    </row>
    <row r="154" spans="1:10" x14ac:dyDescent="0.35">
      <c r="A154" t="s">
        <v>82</v>
      </c>
      <c r="B154" t="s">
        <v>73</v>
      </c>
      <c r="C154" s="11">
        <v>2018</v>
      </c>
      <c r="D154" s="11">
        <v>904</v>
      </c>
      <c r="E154" s="12">
        <f t="shared" si="6"/>
        <v>0.31070844274578274</v>
      </c>
      <c r="F154" s="12">
        <f t="shared" si="7"/>
        <v>0.1960546176934955</v>
      </c>
      <c r="G154" s="13">
        <v>12848.5</v>
      </c>
      <c r="H154" s="11">
        <v>24</v>
      </c>
      <c r="I154" s="11">
        <v>608.28</v>
      </c>
      <c r="J154" s="6"/>
    </row>
    <row r="155" spans="1:10" x14ac:dyDescent="0.35">
      <c r="A155" t="s">
        <v>67</v>
      </c>
      <c r="B155" t="s">
        <v>73</v>
      </c>
      <c r="C155" s="11">
        <v>2018</v>
      </c>
      <c r="D155" s="11">
        <v>629</v>
      </c>
      <c r="E155" s="12">
        <f t="shared" si="6"/>
        <v>0.21618983460962096</v>
      </c>
      <c r="F155" s="12">
        <f t="shared" si="7"/>
        <v>0.13641410899248746</v>
      </c>
      <c r="G155" s="13">
        <v>15846.8</v>
      </c>
      <c r="H155" s="11">
        <v>25.4</v>
      </c>
      <c r="I155" s="11">
        <v>667.32</v>
      </c>
      <c r="J155" s="6"/>
    </row>
    <row r="156" spans="1:10" x14ac:dyDescent="0.35">
      <c r="A156" t="s">
        <v>84</v>
      </c>
      <c r="B156" t="s">
        <v>73</v>
      </c>
      <c r="C156" s="11">
        <v>2018</v>
      </c>
      <c r="D156" s="11">
        <v>298</v>
      </c>
      <c r="E156" s="12">
        <f t="shared" si="6"/>
        <v>0.10242380081664076</v>
      </c>
      <c r="F156" s="12">
        <f t="shared" si="7"/>
        <v>6.4628623974183258E-2</v>
      </c>
      <c r="G156" s="13">
        <v>4550</v>
      </c>
      <c r="H156" s="11">
        <v>24.3</v>
      </c>
      <c r="I156" s="11">
        <v>539.09</v>
      </c>
      <c r="J156" s="6"/>
    </row>
    <row r="157" spans="1:10" x14ac:dyDescent="0.35">
      <c r="A157" t="s">
        <v>68</v>
      </c>
      <c r="B157" t="s">
        <v>73</v>
      </c>
      <c r="C157" s="11">
        <v>2018</v>
      </c>
      <c r="D157" s="11">
        <v>41494</v>
      </c>
      <c r="E157" s="12">
        <f t="shared" si="6"/>
        <v>14.261655003643261</v>
      </c>
      <c r="F157" s="12">
        <f t="shared" si="7"/>
        <v>8.9989937019622808</v>
      </c>
      <c r="G157" s="13">
        <v>387842.9</v>
      </c>
      <c r="H157" s="11">
        <v>22.1</v>
      </c>
      <c r="I157" s="11">
        <v>599.46</v>
      </c>
      <c r="J157" s="6"/>
    </row>
    <row r="158" spans="1:10" x14ac:dyDescent="0.35">
      <c r="A158" t="s">
        <v>69</v>
      </c>
      <c r="B158" t="s">
        <v>73</v>
      </c>
      <c r="C158" s="11">
        <v>2018</v>
      </c>
      <c r="D158" s="11">
        <v>5721</v>
      </c>
      <c r="E158" s="12">
        <f t="shared" si="6"/>
        <v>1.9663307532617513</v>
      </c>
      <c r="F158" s="12">
        <f t="shared" si="7"/>
        <v>1.2407394555580618</v>
      </c>
      <c r="G158" s="13">
        <v>32965.599999999999</v>
      </c>
      <c r="H158" s="11">
        <v>22.5</v>
      </c>
      <c r="I158" s="11">
        <v>257.11</v>
      </c>
      <c r="J158" s="6"/>
    </row>
    <row r="159" spans="1:10" x14ac:dyDescent="0.35">
      <c r="A159" t="s">
        <v>70</v>
      </c>
      <c r="B159" t="s">
        <v>73</v>
      </c>
      <c r="C159" s="11">
        <v>2018</v>
      </c>
      <c r="D159" s="11">
        <v>290948</v>
      </c>
      <c r="E159" s="12">
        <f t="shared" si="6"/>
        <v>100</v>
      </c>
      <c r="F159" s="12">
        <f t="shared" si="7"/>
        <v>63.099224456512317</v>
      </c>
      <c r="G159" s="11">
        <v>2441448.6000000006</v>
      </c>
    </row>
    <row r="160" spans="1:10" x14ac:dyDescent="0.35">
      <c r="A160" t="s">
        <v>0</v>
      </c>
      <c r="B160" t="s">
        <v>28</v>
      </c>
      <c r="C160" s="11">
        <v>2017</v>
      </c>
      <c r="D160" s="11">
        <v>269</v>
      </c>
      <c r="E160" s="12">
        <f>(D160/170925)*100</f>
        <v>0.15737896738335527</v>
      </c>
      <c r="F160" s="12">
        <f>(D160/460437)*100</f>
        <v>5.8422759248279353E-2</v>
      </c>
      <c r="G160" s="11">
        <v>2153.5</v>
      </c>
      <c r="H160" s="11">
        <v>22.3</v>
      </c>
      <c r="I160" s="11">
        <v>1113.3599999999999</v>
      </c>
    </row>
    <row r="161" spans="1:9" x14ac:dyDescent="0.35">
      <c r="A161" t="s">
        <v>1</v>
      </c>
      <c r="B161" t="s">
        <v>28</v>
      </c>
      <c r="C161" s="11">
        <v>2017</v>
      </c>
      <c r="D161" s="11">
        <v>55</v>
      </c>
      <c r="E161" s="12">
        <f t="shared" ref="E161:E193" si="8">(D161/170925)*100</f>
        <v>3.2177855784700893E-2</v>
      </c>
      <c r="F161" s="12">
        <f t="shared" ref="F161:F224" si="9">(D161/460437)*100</f>
        <v>1.1945173823997637E-2</v>
      </c>
      <c r="G161" s="11">
        <v>111.8</v>
      </c>
      <c r="H161" s="11">
        <v>23.1</v>
      </c>
      <c r="I161" s="11">
        <v>2126.91</v>
      </c>
    </row>
    <row r="162" spans="1:9" x14ac:dyDescent="0.35">
      <c r="A162" t="s">
        <v>30</v>
      </c>
      <c r="B162" t="s">
        <v>28</v>
      </c>
      <c r="C162" s="11">
        <v>2017</v>
      </c>
      <c r="D162" s="11">
        <v>848</v>
      </c>
      <c r="E162" s="12">
        <f t="shared" si="8"/>
        <v>0.49612403100775199</v>
      </c>
      <c r="F162" s="12">
        <f t="shared" si="9"/>
        <v>0.18417286186818174</v>
      </c>
      <c r="G162" s="11">
        <v>25004.3</v>
      </c>
      <c r="H162" s="11">
        <v>17.399999999999999</v>
      </c>
      <c r="I162" s="11">
        <v>267.83999999999997</v>
      </c>
    </row>
    <row r="163" spans="1:9" x14ac:dyDescent="0.35">
      <c r="A163" t="s">
        <v>2</v>
      </c>
      <c r="B163" t="s">
        <v>28</v>
      </c>
      <c r="C163" s="11">
        <v>2017</v>
      </c>
      <c r="D163" s="11">
        <v>99</v>
      </c>
      <c r="E163" s="12">
        <f t="shared" si="8"/>
        <v>5.7920140412461601E-2</v>
      </c>
      <c r="F163" s="12">
        <f t="shared" si="9"/>
        <v>2.1501312883195744E-2</v>
      </c>
    </row>
    <row r="164" spans="1:9" x14ac:dyDescent="0.35">
      <c r="A164" t="s">
        <v>31</v>
      </c>
      <c r="B164" t="s">
        <v>28</v>
      </c>
      <c r="C164" s="11">
        <v>2017</v>
      </c>
      <c r="D164" s="11">
        <v>91043</v>
      </c>
      <c r="E164" s="12">
        <f t="shared" si="8"/>
        <v>53.264882258300425</v>
      </c>
      <c r="F164" s="12">
        <f t="shared" si="9"/>
        <v>19.773172008331215</v>
      </c>
      <c r="G164" s="11">
        <v>614723.30000000005</v>
      </c>
      <c r="H164" s="11">
        <v>23.5</v>
      </c>
      <c r="I164" s="11">
        <v>923.72</v>
      </c>
    </row>
    <row r="165" spans="1:9" x14ac:dyDescent="0.35">
      <c r="A165" t="s">
        <v>3</v>
      </c>
      <c r="B165" t="s">
        <v>28</v>
      </c>
      <c r="C165" s="11">
        <v>2017</v>
      </c>
      <c r="D165" s="11">
        <v>4737</v>
      </c>
      <c r="E165" s="12">
        <f t="shared" si="8"/>
        <v>2.7713909609477843</v>
      </c>
      <c r="F165" s="12">
        <f t="shared" si="9"/>
        <v>1.0288052437141237</v>
      </c>
      <c r="G165" s="11">
        <v>35565.699999999997</v>
      </c>
      <c r="H165" s="11">
        <v>20.399999999999999</v>
      </c>
      <c r="I165" s="11">
        <v>405.86</v>
      </c>
    </row>
    <row r="166" spans="1:9" x14ac:dyDescent="0.35">
      <c r="A166" t="s">
        <v>4</v>
      </c>
      <c r="B166" t="s">
        <v>28</v>
      </c>
      <c r="C166" s="11">
        <v>2017</v>
      </c>
      <c r="D166" s="11">
        <v>18853</v>
      </c>
      <c r="E166" s="12">
        <f t="shared" si="8"/>
        <v>11.029983911072108</v>
      </c>
      <c r="F166" s="12">
        <f t="shared" si="9"/>
        <v>4.0945884018877718</v>
      </c>
      <c r="G166" s="11">
        <v>335762.3</v>
      </c>
      <c r="H166" s="11">
        <v>19.899999999999999</v>
      </c>
      <c r="I166" s="11">
        <v>267.39</v>
      </c>
    </row>
    <row r="167" spans="1:9" x14ac:dyDescent="0.35">
      <c r="A167" t="s">
        <v>5</v>
      </c>
      <c r="B167" t="s">
        <v>28</v>
      </c>
      <c r="C167" s="11">
        <v>2017</v>
      </c>
      <c r="D167" s="11">
        <v>1633</v>
      </c>
      <c r="E167" s="12">
        <f t="shared" si="8"/>
        <v>0.95538979084393749</v>
      </c>
      <c r="F167" s="12">
        <f t="shared" si="9"/>
        <v>0.35466307008342074</v>
      </c>
      <c r="G167" s="11">
        <v>16874.599999999999</v>
      </c>
      <c r="H167" s="11">
        <v>22.3</v>
      </c>
      <c r="I167" s="11">
        <v>713.44</v>
      </c>
    </row>
    <row r="168" spans="1:9" x14ac:dyDescent="0.35">
      <c r="A168" t="s">
        <v>6</v>
      </c>
      <c r="B168" t="s">
        <v>28</v>
      </c>
      <c r="C168" s="11">
        <v>2017</v>
      </c>
      <c r="D168" s="11">
        <v>306</v>
      </c>
      <c r="E168" s="12">
        <f t="shared" si="8"/>
        <v>0.17902588854760859</v>
      </c>
      <c r="F168" s="12">
        <f t="shared" si="9"/>
        <v>6.6458603457150489E-2</v>
      </c>
      <c r="G168" s="11">
        <v>1938.8</v>
      </c>
      <c r="H168" s="11">
        <v>22.4</v>
      </c>
      <c r="I168" s="11">
        <v>1472.14</v>
      </c>
    </row>
    <row r="169" spans="1:9" x14ac:dyDescent="0.35">
      <c r="A169" t="s">
        <v>7</v>
      </c>
      <c r="B169" t="s">
        <v>28</v>
      </c>
      <c r="C169" s="11">
        <v>2017</v>
      </c>
      <c r="D169" s="11">
        <v>166</v>
      </c>
      <c r="E169" s="12">
        <f t="shared" si="8"/>
        <v>9.7118619277460877E-2</v>
      </c>
      <c r="F169" s="12">
        <f t="shared" si="9"/>
        <v>3.6052706450611052E-2</v>
      </c>
      <c r="G169" s="11">
        <v>697</v>
      </c>
      <c r="H169" s="11">
        <v>22.6</v>
      </c>
      <c r="I169" s="11">
        <v>1227.3800000000001</v>
      </c>
    </row>
    <row r="170" spans="1:9" x14ac:dyDescent="0.35">
      <c r="A170" t="s">
        <v>8</v>
      </c>
      <c r="B170" t="s">
        <v>28</v>
      </c>
      <c r="C170" s="11">
        <v>2017</v>
      </c>
      <c r="D170" s="11">
        <v>1106</v>
      </c>
      <c r="E170" s="12">
        <f t="shared" si="8"/>
        <v>0.64706742723416699</v>
      </c>
      <c r="F170" s="12">
        <f t="shared" si="9"/>
        <v>0.24020658635166156</v>
      </c>
      <c r="G170" s="11">
        <v>6090.9</v>
      </c>
      <c r="H170" s="11">
        <v>21.5</v>
      </c>
      <c r="I170" s="11">
        <v>616.75</v>
      </c>
    </row>
    <row r="171" spans="1:9" x14ac:dyDescent="0.35">
      <c r="A171" t="s">
        <v>9</v>
      </c>
      <c r="B171" t="s">
        <v>28</v>
      </c>
      <c r="C171" s="11">
        <v>2017</v>
      </c>
      <c r="D171" s="11">
        <v>120</v>
      </c>
      <c r="E171" s="12">
        <f t="shared" si="8"/>
        <v>7.0206230802983771E-2</v>
      </c>
      <c r="F171" s="12">
        <f t="shared" si="9"/>
        <v>2.6062197434176662E-2</v>
      </c>
      <c r="G171" s="11">
        <v>482.1</v>
      </c>
      <c r="H171" s="11">
        <v>23.4</v>
      </c>
      <c r="I171" s="11">
        <v>1774.73</v>
      </c>
    </row>
    <row r="172" spans="1:9" x14ac:dyDescent="0.35">
      <c r="A172" t="s">
        <v>32</v>
      </c>
      <c r="B172" t="s">
        <v>28</v>
      </c>
      <c r="C172" s="11">
        <v>2017</v>
      </c>
      <c r="D172" s="11">
        <v>151</v>
      </c>
      <c r="E172" s="12">
        <f t="shared" si="8"/>
        <v>8.8342840427087899E-2</v>
      </c>
      <c r="F172" s="12">
        <f t="shared" si="9"/>
        <v>3.2794931771338971E-2</v>
      </c>
      <c r="G172" s="11">
        <v>16.7</v>
      </c>
      <c r="H172" s="11">
        <v>21.7</v>
      </c>
      <c r="I172" s="11">
        <v>1477.78</v>
      </c>
    </row>
    <row r="173" spans="1:9" x14ac:dyDescent="0.35">
      <c r="A173" t="s">
        <v>33</v>
      </c>
      <c r="B173" t="s">
        <v>28</v>
      </c>
      <c r="C173" s="11">
        <v>2017</v>
      </c>
      <c r="D173" s="11">
        <v>2998</v>
      </c>
      <c r="E173" s="12">
        <f t="shared" si="8"/>
        <v>1.7539856662278777</v>
      </c>
      <c r="F173" s="12">
        <f t="shared" si="9"/>
        <v>0.65112056589718037</v>
      </c>
      <c r="G173" s="11">
        <v>27186</v>
      </c>
      <c r="H173" s="11">
        <v>22.9</v>
      </c>
      <c r="I173" s="11">
        <v>481.32</v>
      </c>
    </row>
    <row r="174" spans="1:9" x14ac:dyDescent="0.35">
      <c r="A174" t="s">
        <v>10</v>
      </c>
      <c r="B174" t="s">
        <v>28</v>
      </c>
      <c r="C174" s="11">
        <v>2017</v>
      </c>
      <c r="D174" s="11">
        <v>4619</v>
      </c>
      <c r="E174" s="12">
        <f t="shared" si="8"/>
        <v>2.7023548339915169</v>
      </c>
      <c r="F174" s="12">
        <f t="shared" si="9"/>
        <v>1.0031774162371834</v>
      </c>
      <c r="G174" s="11">
        <v>203941.7</v>
      </c>
      <c r="H174" s="11">
        <v>20.9</v>
      </c>
      <c r="I174" s="11">
        <v>281.63</v>
      </c>
    </row>
    <row r="175" spans="1:9" x14ac:dyDescent="0.35">
      <c r="A175" t="s">
        <v>11</v>
      </c>
      <c r="B175" t="s">
        <v>28</v>
      </c>
      <c r="C175" s="11">
        <v>2017</v>
      </c>
      <c r="D175" s="11">
        <v>366</v>
      </c>
      <c r="E175" s="12">
        <f t="shared" si="8"/>
        <v>0.21412900394910048</v>
      </c>
      <c r="F175" s="12">
        <f t="shared" si="9"/>
        <v>7.9489702174238813E-2</v>
      </c>
      <c r="G175" s="11">
        <v>3263.4</v>
      </c>
      <c r="H175" s="11">
        <v>23.8</v>
      </c>
      <c r="I175" s="11">
        <v>564.54</v>
      </c>
    </row>
    <row r="176" spans="1:9" x14ac:dyDescent="0.35">
      <c r="A176" t="s">
        <v>34</v>
      </c>
      <c r="B176" t="s">
        <v>28</v>
      </c>
      <c r="C176" s="11">
        <v>2017</v>
      </c>
      <c r="D176" s="11">
        <v>155</v>
      </c>
      <c r="E176" s="12">
        <f t="shared" si="8"/>
        <v>9.0683048120520693E-2</v>
      </c>
      <c r="F176" s="12">
        <f t="shared" si="9"/>
        <v>3.3663671685811518E-2</v>
      </c>
      <c r="G176" s="11">
        <v>662.1</v>
      </c>
      <c r="H176" s="11">
        <v>19.7</v>
      </c>
      <c r="I176" s="11">
        <v>353.89</v>
      </c>
    </row>
    <row r="177" spans="1:9" x14ac:dyDescent="0.35">
      <c r="A177" t="s">
        <v>13</v>
      </c>
      <c r="B177" t="s">
        <v>28</v>
      </c>
      <c r="C177" s="11">
        <v>2017</v>
      </c>
      <c r="D177" s="11">
        <v>297</v>
      </c>
      <c r="E177" s="12">
        <f t="shared" si="8"/>
        <v>0.1737604212373848</v>
      </c>
      <c r="F177" s="12">
        <f t="shared" si="9"/>
        <v>6.4503938649587242E-2</v>
      </c>
      <c r="G177" s="11">
        <v>1299.5999999999999</v>
      </c>
      <c r="H177" s="11">
        <v>23.6</v>
      </c>
      <c r="I177" s="11">
        <v>1571.94</v>
      </c>
    </row>
    <row r="178" spans="1:9" x14ac:dyDescent="0.35">
      <c r="A178" t="s">
        <v>35</v>
      </c>
      <c r="B178" t="s">
        <v>28</v>
      </c>
      <c r="C178" s="11">
        <v>2017</v>
      </c>
      <c r="D178" s="11">
        <v>14596</v>
      </c>
      <c r="E178" s="12">
        <f t="shared" si="8"/>
        <v>8.5394178733362587</v>
      </c>
      <c r="F178" s="12">
        <f t="shared" si="9"/>
        <v>3.1700319479103545</v>
      </c>
      <c r="G178" s="11">
        <v>252451.6</v>
      </c>
      <c r="H178" s="11">
        <v>21.7</v>
      </c>
      <c r="I178" s="11">
        <v>519</v>
      </c>
    </row>
    <row r="179" spans="1:9" x14ac:dyDescent="0.35">
      <c r="A179" t="s">
        <v>14</v>
      </c>
      <c r="B179" t="s">
        <v>28</v>
      </c>
      <c r="C179" s="11">
        <v>2017</v>
      </c>
      <c r="D179" s="11">
        <v>316</v>
      </c>
      <c r="E179" s="12">
        <f t="shared" si="8"/>
        <v>0.18487640778119058</v>
      </c>
      <c r="F179" s="12">
        <f t="shared" si="9"/>
        <v>6.8630453243331876E-2</v>
      </c>
      <c r="G179" s="11">
        <v>1253.7</v>
      </c>
      <c r="H179" s="11">
        <v>23.1</v>
      </c>
      <c r="I179" s="11">
        <v>2063.66</v>
      </c>
    </row>
    <row r="180" spans="1:9" x14ac:dyDescent="0.35">
      <c r="A180" t="s">
        <v>15</v>
      </c>
      <c r="B180" t="s">
        <v>28</v>
      </c>
      <c r="C180" s="11">
        <v>2017</v>
      </c>
      <c r="D180" s="11">
        <v>14000</v>
      </c>
      <c r="E180" s="12">
        <f t="shared" si="8"/>
        <v>8.1907269270147722</v>
      </c>
      <c r="F180" s="12">
        <f t="shared" si="9"/>
        <v>3.040589700653944</v>
      </c>
      <c r="G180" s="11">
        <v>106715.5</v>
      </c>
      <c r="H180" s="11">
        <v>22.4</v>
      </c>
      <c r="I180" s="11">
        <v>1067.96</v>
      </c>
    </row>
    <row r="181" spans="1:9" x14ac:dyDescent="0.35">
      <c r="A181" t="s">
        <v>16</v>
      </c>
      <c r="B181" t="s">
        <v>28</v>
      </c>
      <c r="C181" s="11">
        <v>2017</v>
      </c>
      <c r="D181" s="11">
        <v>329</v>
      </c>
      <c r="E181" s="12">
        <f t="shared" si="8"/>
        <v>0.19248208278484716</v>
      </c>
      <c r="F181" s="12">
        <f t="shared" si="9"/>
        <v>7.1453857965367684E-2</v>
      </c>
      <c r="G181" s="11">
        <v>1070.3</v>
      </c>
      <c r="H181" s="11">
        <v>24</v>
      </c>
      <c r="I181" s="11">
        <v>1616.28</v>
      </c>
    </row>
    <row r="182" spans="1:9" x14ac:dyDescent="0.35">
      <c r="A182" t="s">
        <v>36</v>
      </c>
      <c r="B182" t="s">
        <v>28</v>
      </c>
      <c r="C182" s="11">
        <v>2017</v>
      </c>
      <c r="D182" s="11">
        <v>53</v>
      </c>
      <c r="E182" s="12">
        <f t="shared" si="8"/>
        <v>3.1007751937984499E-2</v>
      </c>
      <c r="F182" s="12">
        <f t="shared" si="9"/>
        <v>1.1510803866761359E-2</v>
      </c>
      <c r="G182" s="11">
        <v>23.6</v>
      </c>
      <c r="H182" s="11">
        <v>22.3</v>
      </c>
      <c r="I182" s="11">
        <v>2580.27</v>
      </c>
    </row>
    <row r="183" spans="1:9" x14ac:dyDescent="0.35">
      <c r="A183" t="s">
        <v>17</v>
      </c>
      <c r="B183" t="s">
        <v>28</v>
      </c>
      <c r="C183" s="11">
        <v>2017</v>
      </c>
      <c r="D183" s="11">
        <v>571</v>
      </c>
      <c r="E183" s="12">
        <f t="shared" si="8"/>
        <v>0.33406464823753107</v>
      </c>
      <c r="F183" s="12">
        <f t="shared" si="9"/>
        <v>0.12401262279095727</v>
      </c>
      <c r="G183" s="11">
        <v>4293.5</v>
      </c>
      <c r="H183" s="11">
        <v>19.100000000000001</v>
      </c>
      <c r="I183" s="11">
        <v>836.36</v>
      </c>
    </row>
    <row r="184" spans="1:9" x14ac:dyDescent="0.35">
      <c r="A184" t="s">
        <v>100</v>
      </c>
      <c r="B184" t="s">
        <v>28</v>
      </c>
      <c r="C184" s="11">
        <v>2017</v>
      </c>
      <c r="D184" s="11">
        <v>99</v>
      </c>
      <c r="E184" s="12">
        <f t="shared" si="8"/>
        <v>5.7920140412461601E-2</v>
      </c>
      <c r="F184" s="12">
        <f t="shared" si="9"/>
        <v>2.1501312883195744E-2</v>
      </c>
      <c r="G184" s="11">
        <v>23.9</v>
      </c>
      <c r="H184" s="11">
        <v>21.3</v>
      </c>
      <c r="I184" s="11">
        <v>2121</v>
      </c>
    </row>
    <row r="185" spans="1:9" x14ac:dyDescent="0.35">
      <c r="A185" t="s">
        <v>18</v>
      </c>
      <c r="B185" t="s">
        <v>28</v>
      </c>
      <c r="C185" s="11">
        <v>2017</v>
      </c>
      <c r="D185" s="11">
        <v>1484</v>
      </c>
      <c r="E185" s="12">
        <f t="shared" si="8"/>
        <v>0.86821705426356577</v>
      </c>
      <c r="F185" s="12">
        <f t="shared" si="9"/>
        <v>0.32230250826931806</v>
      </c>
      <c r="G185" s="11">
        <v>35993.9</v>
      </c>
      <c r="H185" s="11">
        <v>19.8</v>
      </c>
      <c r="I185" s="11">
        <v>300.60000000000002</v>
      </c>
    </row>
    <row r="186" spans="1:9" x14ac:dyDescent="0.35">
      <c r="A186" t="s">
        <v>19</v>
      </c>
      <c r="B186" t="s">
        <v>28</v>
      </c>
      <c r="C186" s="11">
        <v>2017</v>
      </c>
      <c r="D186" s="11">
        <v>51</v>
      </c>
      <c r="E186" s="12">
        <f t="shared" si="8"/>
        <v>2.9837648091268099E-2</v>
      </c>
      <c r="F186" s="12">
        <f t="shared" si="9"/>
        <v>1.1076433909525082E-2</v>
      </c>
      <c r="G186" s="11">
        <v>60.9</v>
      </c>
      <c r="H186" s="11">
        <v>22.2</v>
      </c>
      <c r="I186" s="11">
        <v>1929.71</v>
      </c>
    </row>
    <row r="187" spans="1:9" x14ac:dyDescent="0.35">
      <c r="A187" t="s">
        <v>20</v>
      </c>
      <c r="B187" t="s">
        <v>28</v>
      </c>
      <c r="C187" s="11">
        <v>2017</v>
      </c>
      <c r="D187" s="11">
        <v>985</v>
      </c>
      <c r="E187" s="12">
        <f t="shared" si="8"/>
        <v>0.57627614450782516</v>
      </c>
      <c r="F187" s="12">
        <f t="shared" si="9"/>
        <v>0.2139272039388668</v>
      </c>
      <c r="G187" s="11">
        <v>14117.5</v>
      </c>
      <c r="H187" s="11">
        <v>21.7</v>
      </c>
      <c r="I187" s="11">
        <v>211.81</v>
      </c>
    </row>
    <row r="188" spans="1:9" x14ac:dyDescent="0.35">
      <c r="A188" t="s">
        <v>21</v>
      </c>
      <c r="B188" t="s">
        <v>28</v>
      </c>
      <c r="C188" s="11">
        <v>2017</v>
      </c>
      <c r="D188" s="11">
        <v>147</v>
      </c>
      <c r="E188" s="12">
        <f t="shared" si="8"/>
        <v>8.6002632733655118E-2</v>
      </c>
      <c r="F188" s="12">
        <f t="shared" si="9"/>
        <v>3.1926191856866411E-2</v>
      </c>
      <c r="G188" s="11">
        <v>3180.9</v>
      </c>
      <c r="H188" s="11">
        <v>23</v>
      </c>
      <c r="I188" s="11">
        <v>590.66</v>
      </c>
    </row>
    <row r="189" spans="1:9" x14ac:dyDescent="0.35">
      <c r="A189" t="s">
        <v>37</v>
      </c>
      <c r="B189" t="s">
        <v>28</v>
      </c>
      <c r="C189" s="11">
        <v>2017</v>
      </c>
      <c r="D189" s="11">
        <v>82</v>
      </c>
      <c r="E189" s="12">
        <f t="shared" si="8"/>
        <v>4.797425771537224E-2</v>
      </c>
      <c r="F189" s="12">
        <f t="shared" si="9"/>
        <v>1.7809168246687386E-2</v>
      </c>
      <c r="G189" s="11">
        <v>1050.7</v>
      </c>
      <c r="H189" s="11">
        <v>21.7</v>
      </c>
      <c r="I189" s="11">
        <v>1017.61</v>
      </c>
    </row>
    <row r="190" spans="1:9" x14ac:dyDescent="0.35">
      <c r="A190" t="s">
        <v>22</v>
      </c>
      <c r="B190" t="s">
        <v>28</v>
      </c>
      <c r="C190" s="11">
        <v>2017</v>
      </c>
      <c r="D190" s="11">
        <v>2695</v>
      </c>
      <c r="E190" s="12">
        <f t="shared" si="8"/>
        <v>1.5767149334503436</v>
      </c>
      <c r="F190" s="12">
        <f t="shared" si="9"/>
        <v>0.58531351737588422</v>
      </c>
      <c r="G190" s="11">
        <v>19853.400000000001</v>
      </c>
      <c r="H190" s="11">
        <v>25</v>
      </c>
      <c r="I190" s="11">
        <v>696.35</v>
      </c>
    </row>
    <row r="191" spans="1:9" x14ac:dyDescent="0.35">
      <c r="A191" t="s">
        <v>38</v>
      </c>
      <c r="B191" t="s">
        <v>28</v>
      </c>
      <c r="C191" s="11">
        <v>2017</v>
      </c>
      <c r="D191" s="11">
        <v>3840</v>
      </c>
      <c r="E191" s="12">
        <f t="shared" si="8"/>
        <v>2.2465993856954807</v>
      </c>
      <c r="F191" s="12">
        <f t="shared" si="9"/>
        <v>0.83399031789365319</v>
      </c>
      <c r="G191" s="11">
        <v>37259</v>
      </c>
      <c r="H191" s="11">
        <v>20.9</v>
      </c>
      <c r="I191" s="11">
        <v>738.63</v>
      </c>
    </row>
    <row r="192" spans="1:9" x14ac:dyDescent="0.35">
      <c r="A192" t="s">
        <v>23</v>
      </c>
      <c r="B192" t="s">
        <v>28</v>
      </c>
      <c r="C192" s="11">
        <v>2017</v>
      </c>
      <c r="D192" s="11">
        <v>3857</v>
      </c>
      <c r="E192" s="12">
        <f t="shared" si="8"/>
        <v>2.2565452683925695</v>
      </c>
      <c r="F192" s="12">
        <f t="shared" si="9"/>
        <v>0.83768246253016154</v>
      </c>
      <c r="G192" s="11">
        <v>11934.6</v>
      </c>
      <c r="H192" s="11">
        <v>21</v>
      </c>
      <c r="I192" s="11">
        <v>278.31</v>
      </c>
    </row>
    <row r="193" spans="1:10" x14ac:dyDescent="0.35">
      <c r="A193" t="s">
        <v>24</v>
      </c>
      <c r="B193" t="s">
        <v>28</v>
      </c>
      <c r="C193" s="11">
        <v>2017</v>
      </c>
      <c r="D193" s="11">
        <v>170925</v>
      </c>
      <c r="E193" s="12">
        <f t="shared" si="8"/>
        <v>100</v>
      </c>
      <c r="F193" s="12">
        <f t="shared" si="9"/>
        <v>37.122342470305384</v>
      </c>
      <c r="G193" s="11">
        <v>1765056.7999999998</v>
      </c>
    </row>
    <row r="194" spans="1:10" x14ac:dyDescent="0.35">
      <c r="A194" t="s">
        <v>39</v>
      </c>
      <c r="B194" t="s">
        <v>73</v>
      </c>
      <c r="C194" s="11">
        <v>2017</v>
      </c>
      <c r="D194" s="11">
        <v>65</v>
      </c>
      <c r="E194" s="12">
        <f>(D194/289152)*100</f>
        <v>2.2479526339088094E-2</v>
      </c>
      <c r="F194" s="12">
        <f t="shared" si="9"/>
        <v>1.4117023610179025E-2</v>
      </c>
      <c r="G194" s="13">
        <v>189.9</v>
      </c>
      <c r="H194" s="11">
        <v>24.4</v>
      </c>
      <c r="I194" s="11">
        <v>1647.81</v>
      </c>
      <c r="J194" s="6"/>
    </row>
    <row r="195" spans="1:10" x14ac:dyDescent="0.35">
      <c r="A195" t="s">
        <v>74</v>
      </c>
      <c r="B195" t="s">
        <v>73</v>
      </c>
      <c r="C195" s="11">
        <v>2017</v>
      </c>
      <c r="D195" s="11">
        <v>887</v>
      </c>
      <c r="E195" s="12">
        <f t="shared" ref="E195:E237" si="10">(D195/289152)*100</f>
        <v>0.30675907481186365</v>
      </c>
      <c r="F195" s="12">
        <f t="shared" si="9"/>
        <v>0.19264307603428915</v>
      </c>
      <c r="G195" s="13">
        <v>5388.8</v>
      </c>
      <c r="H195" s="11">
        <v>23.4</v>
      </c>
      <c r="I195" s="11">
        <v>451.45</v>
      </c>
      <c r="J195" s="6"/>
    </row>
    <row r="196" spans="1:10" x14ac:dyDescent="0.35">
      <c r="A196" t="s">
        <v>40</v>
      </c>
      <c r="B196" t="s">
        <v>73</v>
      </c>
      <c r="C196" s="11">
        <v>2017</v>
      </c>
      <c r="D196" s="11">
        <v>4807</v>
      </c>
      <c r="E196" s="12">
        <f t="shared" si="10"/>
        <v>1.6624474324922534</v>
      </c>
      <c r="F196" s="12">
        <f t="shared" si="9"/>
        <v>1.0440081922173934</v>
      </c>
      <c r="G196" s="13">
        <v>43423.9</v>
      </c>
      <c r="H196" s="11">
        <v>23.8</v>
      </c>
      <c r="I196" s="11">
        <v>379.29</v>
      </c>
      <c r="J196" s="6"/>
    </row>
    <row r="197" spans="1:10" x14ac:dyDescent="0.35">
      <c r="A197" t="s">
        <v>41</v>
      </c>
      <c r="B197" t="s">
        <v>73</v>
      </c>
      <c r="C197" s="11">
        <v>2017</v>
      </c>
      <c r="D197" s="11">
        <v>3382</v>
      </c>
      <c r="E197" s="12">
        <f t="shared" si="10"/>
        <v>1.1696270473660912</v>
      </c>
      <c r="F197" s="12">
        <f t="shared" si="9"/>
        <v>0.73451959768654562</v>
      </c>
      <c r="G197" s="13">
        <v>11302.1</v>
      </c>
      <c r="H197" s="11">
        <v>25.6</v>
      </c>
      <c r="I197" s="11">
        <v>2792.92</v>
      </c>
      <c r="J197" s="6"/>
    </row>
    <row r="198" spans="1:10" x14ac:dyDescent="0.35">
      <c r="A198" t="s">
        <v>42</v>
      </c>
      <c r="B198" t="s">
        <v>73</v>
      </c>
      <c r="C198" s="11">
        <v>2017</v>
      </c>
      <c r="D198" s="11">
        <v>85191</v>
      </c>
      <c r="E198" s="12">
        <f t="shared" si="10"/>
        <v>29.462358897742362</v>
      </c>
      <c r="F198" s="12">
        <f t="shared" si="9"/>
        <v>18.502205513457866</v>
      </c>
      <c r="G198" s="13">
        <v>602027</v>
      </c>
      <c r="H198" s="11">
        <v>25.1</v>
      </c>
      <c r="I198" s="11">
        <v>1553.68</v>
      </c>
      <c r="J198" s="6"/>
    </row>
    <row r="199" spans="1:10" x14ac:dyDescent="0.35">
      <c r="A199" t="s">
        <v>43</v>
      </c>
      <c r="B199" t="s">
        <v>73</v>
      </c>
      <c r="C199" s="11">
        <v>2017</v>
      </c>
      <c r="D199" s="11">
        <v>2401</v>
      </c>
      <c r="E199" s="12">
        <f t="shared" si="10"/>
        <v>0.83035911907923865</v>
      </c>
      <c r="F199" s="12">
        <f t="shared" si="9"/>
        <v>0.52146113366215141</v>
      </c>
      <c r="G199" s="13">
        <v>12112.7</v>
      </c>
      <c r="H199" s="11">
        <v>22.7</v>
      </c>
      <c r="I199" s="11">
        <v>506.62</v>
      </c>
      <c r="J199" s="6"/>
    </row>
    <row r="200" spans="1:10" x14ac:dyDescent="0.35">
      <c r="A200" t="s">
        <v>44</v>
      </c>
      <c r="B200" t="s">
        <v>73</v>
      </c>
      <c r="C200" s="11">
        <v>2017</v>
      </c>
      <c r="D200" s="11">
        <v>64</v>
      </c>
      <c r="E200" s="12">
        <f t="shared" si="10"/>
        <v>2.2133687472332891E-2</v>
      </c>
      <c r="F200" s="12">
        <f t="shared" si="9"/>
        <v>1.3899838631560886E-2</v>
      </c>
      <c r="G200" s="13">
        <v>50.4</v>
      </c>
      <c r="H200" s="11">
        <v>24.9</v>
      </c>
      <c r="I200" s="11">
        <v>2572.8200000000002</v>
      </c>
      <c r="J200" s="6"/>
    </row>
    <row r="201" spans="1:10" x14ac:dyDescent="0.35">
      <c r="A201" t="s">
        <v>45</v>
      </c>
      <c r="B201" t="s">
        <v>73</v>
      </c>
      <c r="C201" s="11">
        <v>2017</v>
      </c>
      <c r="D201" s="11">
        <v>262</v>
      </c>
      <c r="E201" s="12">
        <f t="shared" si="10"/>
        <v>9.0609783089862769E-2</v>
      </c>
      <c r="F201" s="12">
        <f t="shared" si="9"/>
        <v>5.6902464397952379E-2</v>
      </c>
      <c r="G201" s="13">
        <v>889.9</v>
      </c>
      <c r="H201" s="11">
        <v>27</v>
      </c>
      <c r="I201" s="11">
        <v>250</v>
      </c>
      <c r="J201" s="6"/>
    </row>
    <row r="202" spans="1:10" x14ac:dyDescent="0.35">
      <c r="A202" t="s">
        <v>46</v>
      </c>
      <c r="B202" t="s">
        <v>73</v>
      </c>
      <c r="C202" s="11">
        <v>2017</v>
      </c>
      <c r="D202" s="11">
        <v>80</v>
      </c>
      <c r="E202" s="12">
        <f t="shared" si="10"/>
        <v>2.7667109340416111E-2</v>
      </c>
      <c r="F202" s="12">
        <f t="shared" si="9"/>
        <v>1.7374798289451109E-2</v>
      </c>
      <c r="G202" s="13">
        <v>1460.6</v>
      </c>
      <c r="H202" s="11">
        <v>22.9</v>
      </c>
      <c r="I202" s="11">
        <v>358.96</v>
      </c>
      <c r="J202" s="6"/>
    </row>
    <row r="203" spans="1:10" x14ac:dyDescent="0.35">
      <c r="A203" t="s">
        <v>47</v>
      </c>
      <c r="B203" t="s">
        <v>73</v>
      </c>
      <c r="C203" s="11">
        <v>2017</v>
      </c>
      <c r="D203" s="11">
        <v>74</v>
      </c>
      <c r="E203" s="12">
        <f t="shared" si="10"/>
        <v>2.5592076139884904E-2</v>
      </c>
      <c r="F203" s="12">
        <f t="shared" si="9"/>
        <v>1.6071688417742275E-2</v>
      </c>
      <c r="G203" s="13">
        <v>292</v>
      </c>
      <c r="H203" s="11">
        <v>23.4</v>
      </c>
      <c r="I203" s="11">
        <v>2685.69</v>
      </c>
      <c r="J203" s="6"/>
    </row>
    <row r="204" spans="1:10" x14ac:dyDescent="0.35">
      <c r="A204" t="s">
        <v>85</v>
      </c>
      <c r="B204" t="s">
        <v>73</v>
      </c>
      <c r="C204" s="11">
        <v>2017</v>
      </c>
      <c r="D204" s="11">
        <v>72</v>
      </c>
      <c r="E204" s="12">
        <f t="shared" si="10"/>
        <v>2.4900398406374501E-2</v>
      </c>
      <c r="F204" s="12">
        <f t="shared" si="9"/>
        <v>1.5637318460505999E-2</v>
      </c>
      <c r="G204" s="13">
        <v>447.7</v>
      </c>
      <c r="H204" s="11">
        <v>22.7</v>
      </c>
      <c r="I204" s="11">
        <v>1677.02</v>
      </c>
      <c r="J204" s="6"/>
    </row>
    <row r="205" spans="1:10" x14ac:dyDescent="0.35">
      <c r="A205" t="s">
        <v>48</v>
      </c>
      <c r="B205" t="s">
        <v>73</v>
      </c>
      <c r="C205" s="11">
        <v>2017</v>
      </c>
      <c r="D205" s="11">
        <v>50</v>
      </c>
      <c r="E205" s="12">
        <f t="shared" si="10"/>
        <v>1.7291943337760071E-2</v>
      </c>
      <c r="F205" s="12">
        <f t="shared" si="9"/>
        <v>1.0859248930906942E-2</v>
      </c>
      <c r="G205" s="13">
        <v>232.1</v>
      </c>
      <c r="H205" s="11">
        <v>22.9</v>
      </c>
      <c r="I205" s="11">
        <v>1879.29</v>
      </c>
      <c r="J205" s="6"/>
    </row>
    <row r="206" spans="1:10" x14ac:dyDescent="0.35">
      <c r="A206" t="s">
        <v>49</v>
      </c>
      <c r="B206" t="s">
        <v>73</v>
      </c>
      <c r="C206" s="11">
        <v>2017</v>
      </c>
      <c r="D206" s="11">
        <v>83</v>
      </c>
      <c r="E206" s="12">
        <f t="shared" si="10"/>
        <v>2.8704625940681714E-2</v>
      </c>
      <c r="F206" s="12">
        <f t="shared" si="9"/>
        <v>1.8026353225305526E-2</v>
      </c>
      <c r="G206" s="13">
        <v>243.9</v>
      </c>
      <c r="H206" s="11">
        <v>23.5</v>
      </c>
      <c r="I206" s="11">
        <v>1456.64</v>
      </c>
      <c r="J206" s="6"/>
    </row>
    <row r="207" spans="1:10" x14ac:dyDescent="0.35">
      <c r="A207" t="s">
        <v>50</v>
      </c>
      <c r="B207" t="s">
        <v>73</v>
      </c>
      <c r="C207" s="11">
        <v>2017</v>
      </c>
      <c r="D207" s="11">
        <v>67</v>
      </c>
      <c r="E207" s="12">
        <f t="shared" si="10"/>
        <v>2.3171204072598494E-2</v>
      </c>
      <c r="F207" s="12">
        <f t="shared" si="9"/>
        <v>1.4551393567415303E-2</v>
      </c>
      <c r="G207" s="13">
        <v>1791.8</v>
      </c>
      <c r="H207" s="11">
        <v>22.2</v>
      </c>
      <c r="I207" s="11">
        <v>440.51</v>
      </c>
      <c r="J207" s="6"/>
    </row>
    <row r="208" spans="1:10" x14ac:dyDescent="0.35">
      <c r="A208" t="s">
        <v>75</v>
      </c>
      <c r="B208" t="s">
        <v>73</v>
      </c>
      <c r="C208" s="11">
        <v>2017</v>
      </c>
      <c r="D208" s="11">
        <v>251</v>
      </c>
      <c r="E208" s="12">
        <f t="shared" si="10"/>
        <v>8.6805555555555552E-2</v>
      </c>
      <c r="F208" s="12">
        <f t="shared" si="9"/>
        <v>5.4513429633152852E-2</v>
      </c>
      <c r="G208" s="13">
        <v>1836.3</v>
      </c>
      <c r="H208" s="11">
        <v>21.7</v>
      </c>
      <c r="I208" s="11">
        <v>980.43</v>
      </c>
      <c r="J208" s="6"/>
    </row>
    <row r="209" spans="1:10" x14ac:dyDescent="0.35">
      <c r="A209" t="s">
        <v>51</v>
      </c>
      <c r="B209" t="s">
        <v>73</v>
      </c>
      <c r="C209" s="11">
        <v>2017</v>
      </c>
      <c r="D209" s="11">
        <v>48</v>
      </c>
      <c r="E209" s="12">
        <f t="shared" si="10"/>
        <v>1.6600265604249667E-2</v>
      </c>
      <c r="F209" s="12">
        <f t="shared" si="9"/>
        <v>1.0424878973670665E-2</v>
      </c>
      <c r="G209" s="13">
        <v>329.2</v>
      </c>
      <c r="H209" s="11">
        <v>25.4</v>
      </c>
      <c r="I209" s="11">
        <v>1007.62</v>
      </c>
      <c r="J209" s="6"/>
    </row>
    <row r="210" spans="1:10" x14ac:dyDescent="0.35">
      <c r="A210" t="s">
        <v>76</v>
      </c>
      <c r="B210" t="s">
        <v>73</v>
      </c>
      <c r="C210" s="11">
        <v>2017</v>
      </c>
      <c r="D210" s="11">
        <v>4287</v>
      </c>
      <c r="E210" s="12">
        <f t="shared" si="10"/>
        <v>1.4826112217795486</v>
      </c>
      <c r="F210" s="12">
        <f t="shared" si="9"/>
        <v>0.9310720033359613</v>
      </c>
      <c r="G210" s="13">
        <v>38061.199999999997</v>
      </c>
      <c r="H210" s="11">
        <v>22.7</v>
      </c>
      <c r="I210" s="11">
        <v>735.97</v>
      </c>
      <c r="J210" s="6"/>
    </row>
    <row r="211" spans="1:10" x14ac:dyDescent="0.35">
      <c r="A211" t="s">
        <v>52</v>
      </c>
      <c r="B211" t="s">
        <v>73</v>
      </c>
      <c r="C211" s="11">
        <v>2017</v>
      </c>
      <c r="D211" s="11">
        <v>56</v>
      </c>
      <c r="E211" s="12">
        <f t="shared" si="10"/>
        <v>1.9366976538291281E-2</v>
      </c>
      <c r="F211" s="12">
        <f t="shared" si="9"/>
        <v>1.2162358802615776E-2</v>
      </c>
      <c r="G211" s="13">
        <v>462.5</v>
      </c>
      <c r="H211" s="11">
        <v>25.4</v>
      </c>
      <c r="I211" s="11">
        <v>2412.8000000000002</v>
      </c>
      <c r="J211" s="6"/>
    </row>
    <row r="212" spans="1:10" x14ac:dyDescent="0.35">
      <c r="A212" t="s">
        <v>53</v>
      </c>
      <c r="B212" t="s">
        <v>73</v>
      </c>
      <c r="C212" s="11">
        <v>2017</v>
      </c>
      <c r="D212" s="11">
        <v>3682</v>
      </c>
      <c r="E212" s="12">
        <f t="shared" si="10"/>
        <v>1.2733787073926517</v>
      </c>
      <c r="F212" s="12">
        <f t="shared" si="9"/>
        <v>0.79967509127198722</v>
      </c>
      <c r="G212" s="13">
        <v>33838.800000000003</v>
      </c>
      <c r="H212" s="11">
        <v>24.1</v>
      </c>
      <c r="I212" s="11">
        <v>988.04</v>
      </c>
      <c r="J212" s="6"/>
    </row>
    <row r="213" spans="1:10" x14ac:dyDescent="0.35">
      <c r="A213" t="s">
        <v>54</v>
      </c>
      <c r="B213" t="s">
        <v>73</v>
      </c>
      <c r="C213" s="11">
        <v>2017</v>
      </c>
      <c r="D213" s="11">
        <v>39394</v>
      </c>
      <c r="E213" s="12">
        <f t="shared" si="10"/>
        <v>13.623976316954407</v>
      </c>
      <c r="F213" s="12">
        <f t="shared" si="9"/>
        <v>8.5557850476829618</v>
      </c>
      <c r="G213" s="13">
        <v>255247.3</v>
      </c>
      <c r="H213" s="11">
        <v>25</v>
      </c>
      <c r="I213" s="11">
        <v>770.55</v>
      </c>
      <c r="J213" s="6"/>
    </row>
    <row r="214" spans="1:10" x14ac:dyDescent="0.35">
      <c r="A214" t="s">
        <v>77</v>
      </c>
      <c r="B214" t="s">
        <v>73</v>
      </c>
      <c r="C214" s="11">
        <v>2017</v>
      </c>
      <c r="D214" s="11">
        <v>202</v>
      </c>
      <c r="E214" s="12">
        <f t="shared" si="10"/>
        <v>6.9859451084550689E-2</v>
      </c>
      <c r="F214" s="12">
        <f t="shared" si="9"/>
        <v>4.3871365680864048E-2</v>
      </c>
      <c r="G214" s="13">
        <v>878.3</v>
      </c>
      <c r="H214" s="11">
        <v>20</v>
      </c>
      <c r="I214" s="11">
        <v>2200.11</v>
      </c>
      <c r="J214" s="6"/>
    </row>
    <row r="215" spans="1:10" x14ac:dyDescent="0.35">
      <c r="A215" t="s">
        <v>55</v>
      </c>
      <c r="B215" t="s">
        <v>73</v>
      </c>
      <c r="C215" s="11">
        <v>2017</v>
      </c>
      <c r="D215" s="11">
        <v>408</v>
      </c>
      <c r="E215" s="12">
        <f t="shared" si="10"/>
        <v>0.14110225763612219</v>
      </c>
      <c r="F215" s="12">
        <f t="shared" si="9"/>
        <v>8.8611471276200657E-2</v>
      </c>
      <c r="G215" s="13">
        <v>994.8</v>
      </c>
      <c r="H215" s="11">
        <v>23.7</v>
      </c>
      <c r="I215" s="11">
        <v>289.37</v>
      </c>
      <c r="J215" s="6"/>
    </row>
    <row r="216" spans="1:10" x14ac:dyDescent="0.35">
      <c r="A216" t="s">
        <v>56</v>
      </c>
      <c r="B216" t="s">
        <v>73</v>
      </c>
      <c r="C216" s="11">
        <v>2017</v>
      </c>
      <c r="D216" s="11">
        <v>92</v>
      </c>
      <c r="E216" s="12">
        <f t="shared" si="10"/>
        <v>3.1817175741478534E-2</v>
      </c>
      <c r="F216" s="12">
        <f t="shared" si="9"/>
        <v>1.9981018032868773E-2</v>
      </c>
      <c r="G216" s="13">
        <v>519.4</v>
      </c>
      <c r="H216" s="11">
        <v>23.9</v>
      </c>
      <c r="I216" s="11">
        <v>1873.91</v>
      </c>
      <c r="J216" s="6"/>
    </row>
    <row r="217" spans="1:10" x14ac:dyDescent="0.35">
      <c r="A217" t="s">
        <v>78</v>
      </c>
      <c r="B217" t="s">
        <v>73</v>
      </c>
      <c r="C217" s="11">
        <v>2017</v>
      </c>
      <c r="D217" s="11">
        <v>1049</v>
      </c>
      <c r="E217" s="12">
        <f t="shared" si="10"/>
        <v>0.36278497122620629</v>
      </c>
      <c r="F217" s="12">
        <f t="shared" si="9"/>
        <v>0.22782704257042768</v>
      </c>
      <c r="G217" s="13">
        <v>4094.5</v>
      </c>
      <c r="H217" s="11">
        <v>24.2</v>
      </c>
      <c r="I217" s="11">
        <v>1703.42</v>
      </c>
      <c r="J217" s="6"/>
    </row>
    <row r="218" spans="1:10" x14ac:dyDescent="0.35">
      <c r="A218" t="s">
        <v>79</v>
      </c>
      <c r="B218" t="s">
        <v>73</v>
      </c>
      <c r="C218" s="11">
        <v>2017</v>
      </c>
      <c r="D218" s="11">
        <v>301</v>
      </c>
      <c r="E218" s="12">
        <f t="shared" si="10"/>
        <v>0.10409749889331564</v>
      </c>
      <c r="F218" s="12">
        <f t="shared" si="9"/>
        <v>6.5372678564059788E-2</v>
      </c>
      <c r="G218" s="13">
        <v>1181.7</v>
      </c>
      <c r="H218" s="11">
        <v>24.8</v>
      </c>
      <c r="I218" s="11">
        <v>689.58</v>
      </c>
      <c r="J218" s="6"/>
    </row>
    <row r="219" spans="1:10" x14ac:dyDescent="0.35">
      <c r="A219" t="s">
        <v>57</v>
      </c>
      <c r="B219" t="s">
        <v>73</v>
      </c>
      <c r="C219" s="11">
        <v>2017</v>
      </c>
      <c r="D219" s="11">
        <v>139</v>
      </c>
      <c r="E219" s="12">
        <f t="shared" si="10"/>
        <v>4.8071602478972998E-2</v>
      </c>
      <c r="F219" s="12">
        <f t="shared" si="9"/>
        <v>3.01887120279213E-2</v>
      </c>
      <c r="G219" s="13">
        <v>466.8</v>
      </c>
      <c r="H219" s="11">
        <v>24.3</v>
      </c>
      <c r="I219" s="11">
        <v>1432.37</v>
      </c>
      <c r="J219" s="6"/>
    </row>
    <row r="220" spans="1:10" x14ac:dyDescent="0.35">
      <c r="A220" t="s">
        <v>58</v>
      </c>
      <c r="B220" t="s">
        <v>73</v>
      </c>
      <c r="C220" s="11">
        <v>2017</v>
      </c>
      <c r="D220" s="11">
        <v>2897</v>
      </c>
      <c r="E220" s="12">
        <f t="shared" si="10"/>
        <v>1.0018951969898184</v>
      </c>
      <c r="F220" s="12">
        <f t="shared" si="9"/>
        <v>0.62918488305674825</v>
      </c>
      <c r="G220" s="13">
        <v>35369.199999999997</v>
      </c>
      <c r="H220" s="11">
        <v>25.5</v>
      </c>
      <c r="I220" s="11">
        <v>1146.53</v>
      </c>
      <c r="J220" s="6"/>
    </row>
    <row r="221" spans="1:10" x14ac:dyDescent="0.35">
      <c r="A221" t="s">
        <v>59</v>
      </c>
      <c r="B221" t="s">
        <v>73</v>
      </c>
      <c r="C221" s="11">
        <v>2017</v>
      </c>
      <c r="D221" s="11">
        <v>10203</v>
      </c>
      <c r="E221" s="12">
        <f t="shared" si="10"/>
        <v>3.5285939575033205</v>
      </c>
      <c r="F221" s="12">
        <f t="shared" si="9"/>
        <v>2.2159383368408707</v>
      </c>
      <c r="G221" s="13">
        <v>97681.2</v>
      </c>
      <c r="H221" s="11">
        <v>25.7</v>
      </c>
      <c r="I221" s="11">
        <v>1001.06</v>
      </c>
      <c r="J221" s="6"/>
    </row>
    <row r="222" spans="1:10" x14ac:dyDescent="0.35">
      <c r="A222" t="s">
        <v>60</v>
      </c>
      <c r="B222" t="s">
        <v>73</v>
      </c>
      <c r="C222" s="11">
        <v>2017</v>
      </c>
      <c r="D222" s="11">
        <v>42967</v>
      </c>
      <c r="E222" s="12">
        <f t="shared" si="10"/>
        <v>14.859658587870738</v>
      </c>
      <c r="F222" s="12">
        <f t="shared" si="9"/>
        <v>9.3317869762855725</v>
      </c>
      <c r="G222" s="13">
        <v>263792.8</v>
      </c>
      <c r="H222" s="11">
        <v>24.7</v>
      </c>
      <c r="I222" s="11">
        <v>1689.22</v>
      </c>
      <c r="J222" s="6"/>
    </row>
    <row r="223" spans="1:10" x14ac:dyDescent="0.35">
      <c r="A223" t="s">
        <v>61</v>
      </c>
      <c r="B223" t="s">
        <v>73</v>
      </c>
      <c r="C223" s="11">
        <v>2017</v>
      </c>
      <c r="D223" s="11">
        <v>52</v>
      </c>
      <c r="E223" s="12">
        <f t="shared" si="10"/>
        <v>1.7983621071270474E-2</v>
      </c>
      <c r="F223" s="12">
        <f t="shared" si="9"/>
        <v>1.129361888814322E-2</v>
      </c>
      <c r="G223" s="13">
        <v>86.4</v>
      </c>
      <c r="H223" s="11">
        <v>25.3</v>
      </c>
      <c r="I223" s="11">
        <v>1399.38</v>
      </c>
      <c r="J223" s="6"/>
    </row>
    <row r="224" spans="1:10" x14ac:dyDescent="0.35">
      <c r="A224" t="s">
        <v>62</v>
      </c>
      <c r="B224" t="s">
        <v>73</v>
      </c>
      <c r="C224" s="11">
        <v>2017</v>
      </c>
      <c r="D224" s="11">
        <v>1269</v>
      </c>
      <c r="E224" s="12">
        <f t="shared" si="10"/>
        <v>0.43886952191235057</v>
      </c>
      <c r="F224" s="12">
        <f t="shared" si="9"/>
        <v>0.27560773786641818</v>
      </c>
      <c r="G224" s="13">
        <v>2131.4</v>
      </c>
      <c r="H224" s="11">
        <v>25.3</v>
      </c>
      <c r="I224" s="11">
        <v>1694.73</v>
      </c>
      <c r="J224" s="6"/>
    </row>
    <row r="225" spans="1:10" x14ac:dyDescent="0.35">
      <c r="A225" t="s">
        <v>63</v>
      </c>
      <c r="B225" t="s">
        <v>73</v>
      </c>
      <c r="C225" s="11">
        <v>2017</v>
      </c>
      <c r="D225" s="11">
        <v>230</v>
      </c>
      <c r="E225" s="12">
        <f t="shared" si="10"/>
        <v>7.9542939353696329E-2</v>
      </c>
      <c r="F225" s="12">
        <f t="shared" ref="F225:F237" si="11">(D225/460437)*100</f>
        <v>4.9952545082171937E-2</v>
      </c>
      <c r="G225" s="13">
        <v>33</v>
      </c>
      <c r="H225" s="11">
        <v>25.3</v>
      </c>
      <c r="I225" s="11">
        <v>475</v>
      </c>
      <c r="J225" s="6"/>
    </row>
    <row r="226" spans="1:10" x14ac:dyDescent="0.35">
      <c r="A226" t="s">
        <v>80</v>
      </c>
      <c r="B226" t="s">
        <v>73</v>
      </c>
      <c r="C226" s="11">
        <v>2017</v>
      </c>
      <c r="D226" s="11">
        <v>11319</v>
      </c>
      <c r="E226" s="12">
        <f t="shared" si="10"/>
        <v>3.914550132802125</v>
      </c>
      <c r="F226" s="12">
        <f t="shared" si="11"/>
        <v>2.4583167729787139</v>
      </c>
      <c r="G226" s="13">
        <v>239625</v>
      </c>
      <c r="H226" s="11">
        <v>24.1</v>
      </c>
      <c r="I226" s="11">
        <v>276.95</v>
      </c>
      <c r="J226" s="6"/>
    </row>
    <row r="227" spans="1:10" x14ac:dyDescent="0.35">
      <c r="A227" t="s">
        <v>64</v>
      </c>
      <c r="B227" t="s">
        <v>73</v>
      </c>
      <c r="C227" s="11">
        <v>2017</v>
      </c>
      <c r="D227" s="11">
        <v>4625</v>
      </c>
      <c r="E227" s="12">
        <f t="shared" si="10"/>
        <v>1.5995047587428066</v>
      </c>
      <c r="F227" s="12">
        <f t="shared" si="11"/>
        <v>1.0044805261088923</v>
      </c>
      <c r="G227" s="13">
        <v>59505.2</v>
      </c>
      <c r="H227" s="11">
        <v>24.5</v>
      </c>
      <c r="I227" s="11">
        <v>301.10000000000002</v>
      </c>
      <c r="J227" s="6"/>
    </row>
    <row r="228" spans="1:10" x14ac:dyDescent="0.35">
      <c r="A228" t="s">
        <v>81</v>
      </c>
      <c r="B228" t="s">
        <v>73</v>
      </c>
      <c r="C228" s="11">
        <v>2017</v>
      </c>
      <c r="D228" s="11">
        <v>1557</v>
      </c>
      <c r="E228" s="12">
        <f t="shared" si="10"/>
        <v>0.53847111553784865</v>
      </c>
      <c r="F228" s="12">
        <f t="shared" si="11"/>
        <v>0.3381570117084422</v>
      </c>
      <c r="G228" s="13">
        <v>6372.3</v>
      </c>
      <c r="H228" s="11">
        <v>23.4</v>
      </c>
      <c r="I228" s="11">
        <v>1308.45</v>
      </c>
      <c r="J228" s="6"/>
    </row>
    <row r="229" spans="1:10" x14ac:dyDescent="0.35">
      <c r="A229" t="s">
        <v>65</v>
      </c>
      <c r="B229" t="s">
        <v>73</v>
      </c>
      <c r="C229" s="11">
        <v>2017</v>
      </c>
      <c r="D229" s="11">
        <v>86</v>
      </c>
      <c r="E229" s="12">
        <f t="shared" si="10"/>
        <v>2.9742142540947324E-2</v>
      </c>
      <c r="F229" s="12">
        <f t="shared" si="11"/>
        <v>1.867790816115994E-2</v>
      </c>
      <c r="G229" s="13">
        <v>670.3</v>
      </c>
      <c r="H229" s="11">
        <v>25</v>
      </c>
      <c r="I229" s="11">
        <v>643.80999999999995</v>
      </c>
      <c r="J229" s="6"/>
    </row>
    <row r="230" spans="1:10" x14ac:dyDescent="0.35">
      <c r="A230" t="s">
        <v>83</v>
      </c>
      <c r="B230" t="s">
        <v>73</v>
      </c>
      <c r="C230" s="11">
        <v>2017</v>
      </c>
      <c r="D230" s="11">
        <v>16297</v>
      </c>
      <c r="E230" s="12">
        <f t="shared" si="10"/>
        <v>5.6361360115095174</v>
      </c>
      <c r="F230" s="12">
        <f t="shared" si="11"/>
        <v>3.5394635965398087</v>
      </c>
      <c r="G230" s="13">
        <v>100835.9</v>
      </c>
      <c r="H230" s="11">
        <v>24.9</v>
      </c>
      <c r="I230" s="11">
        <v>811.97</v>
      </c>
      <c r="J230" s="6"/>
    </row>
    <row r="231" spans="1:10" x14ac:dyDescent="0.35">
      <c r="A231" t="s">
        <v>66</v>
      </c>
      <c r="B231" t="s">
        <v>73</v>
      </c>
      <c r="C231" s="11">
        <v>2017</v>
      </c>
      <c r="D231" s="11">
        <v>533</v>
      </c>
      <c r="E231" s="12">
        <f t="shared" si="10"/>
        <v>0.18433211598052235</v>
      </c>
      <c r="F231" s="12">
        <f t="shared" si="11"/>
        <v>0.11575959360346801</v>
      </c>
      <c r="G231" s="13">
        <v>6448.8</v>
      </c>
      <c r="H231" s="11">
        <v>26.2</v>
      </c>
      <c r="I231" s="11">
        <v>658.93</v>
      </c>
      <c r="J231" s="6"/>
    </row>
    <row r="232" spans="1:10" x14ac:dyDescent="0.35">
      <c r="A232" t="s">
        <v>82</v>
      </c>
      <c r="B232" t="s">
        <v>73</v>
      </c>
      <c r="C232" s="11">
        <v>2017</v>
      </c>
      <c r="D232" s="11">
        <v>887</v>
      </c>
      <c r="E232" s="12">
        <f t="shared" si="10"/>
        <v>0.30675907481186365</v>
      </c>
      <c r="F232" s="12">
        <f t="shared" si="11"/>
        <v>0.19264307603428915</v>
      </c>
      <c r="G232" s="13">
        <v>12476.5</v>
      </c>
      <c r="H232" s="11">
        <v>23.9</v>
      </c>
      <c r="I232" s="11">
        <v>627.53</v>
      </c>
      <c r="J232" s="5"/>
    </row>
    <row r="233" spans="1:10" x14ac:dyDescent="0.35">
      <c r="A233" t="s">
        <v>67</v>
      </c>
      <c r="B233" t="s">
        <v>73</v>
      </c>
      <c r="C233" s="11">
        <v>2017</v>
      </c>
      <c r="D233" s="11">
        <v>593</v>
      </c>
      <c r="E233" s="12">
        <f t="shared" si="10"/>
        <v>0.20508244798583447</v>
      </c>
      <c r="F233" s="12">
        <f t="shared" si="11"/>
        <v>0.12879069232055634</v>
      </c>
      <c r="G233" s="13">
        <v>11541</v>
      </c>
      <c r="H233" s="11">
        <v>24.9</v>
      </c>
      <c r="I233" s="11">
        <v>636.07000000000005</v>
      </c>
      <c r="J233" s="6"/>
    </row>
    <row r="234" spans="1:10" x14ac:dyDescent="0.35">
      <c r="A234" t="s">
        <v>84</v>
      </c>
      <c r="B234" t="s">
        <v>73</v>
      </c>
      <c r="C234" s="11">
        <v>2017</v>
      </c>
      <c r="D234" s="11">
        <v>295</v>
      </c>
      <c r="E234" s="12">
        <f t="shared" si="10"/>
        <v>0.10202246569278443</v>
      </c>
      <c r="F234" s="12">
        <f t="shared" si="11"/>
        <v>6.4069568692350962E-2</v>
      </c>
      <c r="G234" s="13">
        <v>4248.6000000000004</v>
      </c>
      <c r="H234" s="11">
        <v>24.1</v>
      </c>
      <c r="I234" s="11">
        <v>559.07000000000005</v>
      </c>
      <c r="J234" s="6"/>
    </row>
    <row r="235" spans="1:10" x14ac:dyDescent="0.35">
      <c r="A235" t="s">
        <v>68</v>
      </c>
      <c r="B235" t="s">
        <v>73</v>
      </c>
      <c r="C235" s="11">
        <v>2017</v>
      </c>
      <c r="D235" s="11">
        <v>42837</v>
      </c>
      <c r="E235" s="12">
        <f t="shared" si="10"/>
        <v>14.814699535192563</v>
      </c>
      <c r="F235" s="12">
        <f t="shared" si="11"/>
        <v>9.3035529290652139</v>
      </c>
      <c r="G235" s="13">
        <v>364939.9</v>
      </c>
      <c r="H235" s="11">
        <v>22.2</v>
      </c>
      <c r="I235" s="11">
        <v>591.41999999999996</v>
      </c>
      <c r="J235" s="6"/>
    </row>
    <row r="236" spans="1:10" x14ac:dyDescent="0.35">
      <c r="A236" t="s">
        <v>69</v>
      </c>
      <c r="B236" t="s">
        <v>73</v>
      </c>
      <c r="C236" s="11">
        <v>2017</v>
      </c>
      <c r="D236" s="11">
        <v>5470</v>
      </c>
      <c r="E236" s="12">
        <f t="shared" si="10"/>
        <v>1.8917386011509516</v>
      </c>
      <c r="F236" s="12">
        <f t="shared" si="11"/>
        <v>1.1880018330412194</v>
      </c>
      <c r="G236" s="13">
        <v>19732.900000000001</v>
      </c>
      <c r="H236" s="11">
        <v>23</v>
      </c>
      <c r="I236" s="11">
        <v>260.07</v>
      </c>
      <c r="J236" s="6"/>
    </row>
    <row r="237" spans="1:10" x14ac:dyDescent="0.35">
      <c r="A237" t="s">
        <v>70</v>
      </c>
      <c r="B237" t="s">
        <v>73</v>
      </c>
      <c r="C237" s="11">
        <v>2017</v>
      </c>
      <c r="D237" s="11">
        <v>289512</v>
      </c>
      <c r="E237" s="12">
        <f t="shared" si="10"/>
        <v>100.12450199203187</v>
      </c>
      <c r="F237" s="12">
        <f t="shared" si="11"/>
        <v>62.877657529694616</v>
      </c>
      <c r="G237" s="11">
        <v>2243254</v>
      </c>
    </row>
    <row r="238" spans="1:10" x14ac:dyDescent="0.35">
      <c r="A238" t="s">
        <v>0</v>
      </c>
      <c r="B238" t="s">
        <v>28</v>
      </c>
      <c r="C238" s="11">
        <v>2016</v>
      </c>
      <c r="D238" s="11">
        <v>250</v>
      </c>
      <c r="E238" s="12">
        <f>(D238/171027)*100</f>
        <v>0.14617575002777339</v>
      </c>
      <c r="F238" s="12">
        <f>(D238/459629)*100</f>
        <v>5.4391694170733348E-2</v>
      </c>
      <c r="G238" s="11">
        <v>2111.5</v>
      </c>
      <c r="H238" s="11">
        <v>22.8</v>
      </c>
      <c r="I238" s="11">
        <v>1157.96</v>
      </c>
    </row>
    <row r="239" spans="1:10" x14ac:dyDescent="0.35">
      <c r="A239" t="s">
        <v>1</v>
      </c>
      <c r="B239" t="s">
        <v>28</v>
      </c>
      <c r="C239" s="11">
        <v>2016</v>
      </c>
      <c r="D239" s="11">
        <v>52</v>
      </c>
      <c r="E239" s="12">
        <f t="shared" ref="E239:E272" si="12">(D239/171027)*100</f>
        <v>3.0404556005776868E-2</v>
      </c>
      <c r="F239" s="12">
        <f t="shared" ref="F239:F302" si="13">(D239/459629)*100</f>
        <v>1.1313472387512537E-2</v>
      </c>
      <c r="G239" s="11">
        <v>175</v>
      </c>
      <c r="H239" s="11">
        <v>23</v>
      </c>
      <c r="I239" s="11">
        <v>1939</v>
      </c>
    </row>
    <row r="240" spans="1:10" x14ac:dyDescent="0.35">
      <c r="A240" t="s">
        <v>30</v>
      </c>
      <c r="B240" t="s">
        <v>28</v>
      </c>
      <c r="C240" s="11">
        <v>2016</v>
      </c>
      <c r="D240" s="11">
        <v>857</v>
      </c>
      <c r="E240" s="12">
        <f t="shared" si="12"/>
        <v>0.5010904710952071</v>
      </c>
      <c r="F240" s="12">
        <f t="shared" si="13"/>
        <v>0.18645472761727391</v>
      </c>
      <c r="G240" s="11">
        <v>26067.7</v>
      </c>
      <c r="H240" s="11">
        <v>17.399999999999999</v>
      </c>
      <c r="I240" s="11">
        <v>266.79000000000002</v>
      </c>
    </row>
    <row r="241" spans="1:9" x14ac:dyDescent="0.35">
      <c r="A241" t="s">
        <v>2</v>
      </c>
      <c r="B241" t="s">
        <v>28</v>
      </c>
      <c r="C241" s="11">
        <v>2016</v>
      </c>
      <c r="D241" s="11">
        <v>124</v>
      </c>
      <c r="E241" s="12">
        <f t="shared" si="12"/>
        <v>7.250317201377561E-2</v>
      </c>
      <c r="F241" s="12">
        <f t="shared" si="13"/>
        <v>2.6978280308683742E-2</v>
      </c>
    </row>
    <row r="242" spans="1:9" x14ac:dyDescent="0.35">
      <c r="A242" t="s">
        <v>31</v>
      </c>
      <c r="B242" t="s">
        <v>28</v>
      </c>
      <c r="C242" s="11">
        <v>2016</v>
      </c>
      <c r="D242" s="11">
        <v>91333</v>
      </c>
      <c r="E242" s="12">
        <f t="shared" si="12"/>
        <v>53.402679109146511</v>
      </c>
      <c r="F242" s="12">
        <f t="shared" si="13"/>
        <v>19.87102641478236</v>
      </c>
      <c r="G242" s="11">
        <v>675966.1</v>
      </c>
      <c r="H242" s="11">
        <v>23.7</v>
      </c>
      <c r="I242" s="11">
        <v>886.65</v>
      </c>
    </row>
    <row r="243" spans="1:9" x14ac:dyDescent="0.35">
      <c r="A243" t="s">
        <v>3</v>
      </c>
      <c r="B243" t="s">
        <v>28</v>
      </c>
      <c r="C243" s="11">
        <v>2016</v>
      </c>
      <c r="D243" s="11">
        <v>4509</v>
      </c>
      <c r="E243" s="12">
        <f t="shared" si="12"/>
        <v>2.6364258275009207</v>
      </c>
      <c r="F243" s="12">
        <f t="shared" si="13"/>
        <v>0.98100859606334678</v>
      </c>
      <c r="G243" s="11">
        <v>42555.7</v>
      </c>
      <c r="H243" s="11">
        <v>20.6</v>
      </c>
      <c r="I243" s="11">
        <v>383.29</v>
      </c>
    </row>
    <row r="244" spans="1:9" x14ac:dyDescent="0.35">
      <c r="A244" t="s">
        <v>97</v>
      </c>
      <c r="B244" t="s">
        <v>28</v>
      </c>
      <c r="C244" s="11">
        <v>2016</v>
      </c>
      <c r="D244" s="11">
        <v>51</v>
      </c>
      <c r="E244" s="12">
        <f t="shared" si="12"/>
        <v>2.981985300566577E-2</v>
      </c>
      <c r="F244" s="12">
        <f t="shared" si="13"/>
        <v>1.1095905610829604E-2</v>
      </c>
    </row>
    <row r="245" spans="1:9" x14ac:dyDescent="0.35">
      <c r="A245" t="s">
        <v>4</v>
      </c>
      <c r="B245" t="s">
        <v>28</v>
      </c>
      <c r="C245" s="11">
        <v>2016</v>
      </c>
      <c r="D245" s="11">
        <v>18607</v>
      </c>
      <c r="E245" s="12">
        <f t="shared" si="12"/>
        <v>10.879568723067118</v>
      </c>
      <c r="F245" s="12">
        <f t="shared" si="13"/>
        <v>4.0482650137393419</v>
      </c>
      <c r="G245" s="11">
        <v>303480</v>
      </c>
      <c r="H245" s="11">
        <v>20.6</v>
      </c>
      <c r="I245" s="11">
        <v>260.92</v>
      </c>
    </row>
    <row r="246" spans="1:9" x14ac:dyDescent="0.35">
      <c r="A246" t="s">
        <v>5</v>
      </c>
      <c r="B246" t="s">
        <v>28</v>
      </c>
      <c r="C246" s="11">
        <v>2016</v>
      </c>
      <c r="D246" s="11">
        <v>1600</v>
      </c>
      <c r="E246" s="12">
        <f t="shared" si="12"/>
        <v>0.93552480017774964</v>
      </c>
      <c r="F246" s="12">
        <f t="shared" si="13"/>
        <v>0.34810684269269349</v>
      </c>
      <c r="G246" s="11">
        <v>18097.3</v>
      </c>
      <c r="H246" s="11">
        <v>22.4</v>
      </c>
      <c r="I246" s="11">
        <v>716.53</v>
      </c>
    </row>
    <row r="247" spans="1:9" x14ac:dyDescent="0.35">
      <c r="A247" t="s">
        <v>6</v>
      </c>
      <c r="B247" t="s">
        <v>28</v>
      </c>
      <c r="C247" s="11">
        <v>2016</v>
      </c>
      <c r="D247" s="11">
        <v>320</v>
      </c>
      <c r="E247" s="12">
        <f t="shared" si="12"/>
        <v>0.18710496003554994</v>
      </c>
      <c r="F247" s="12">
        <f t="shared" si="13"/>
        <v>6.9621368538538689E-2</v>
      </c>
      <c r="G247" s="11">
        <v>1427.5</v>
      </c>
      <c r="H247" s="11">
        <v>22.7</v>
      </c>
      <c r="I247" s="11">
        <v>1778.65</v>
      </c>
    </row>
    <row r="248" spans="1:9" x14ac:dyDescent="0.35">
      <c r="A248" t="s">
        <v>7</v>
      </c>
      <c r="B248" t="s">
        <v>28</v>
      </c>
      <c r="C248" s="11">
        <v>2016</v>
      </c>
      <c r="D248" s="11">
        <v>163</v>
      </c>
      <c r="E248" s="12">
        <f t="shared" si="12"/>
        <v>9.5306589018108248E-2</v>
      </c>
      <c r="F248" s="12">
        <f t="shared" si="13"/>
        <v>3.5463384599318144E-2</v>
      </c>
      <c r="G248" s="11">
        <v>637.4</v>
      </c>
      <c r="H248" s="11">
        <v>23.6</v>
      </c>
      <c r="I248" s="11">
        <v>1281.1300000000001</v>
      </c>
    </row>
    <row r="249" spans="1:9" x14ac:dyDescent="0.35">
      <c r="A249" t="s">
        <v>8</v>
      </c>
      <c r="B249" t="s">
        <v>28</v>
      </c>
      <c r="C249" s="11">
        <v>2016</v>
      </c>
      <c r="D249" s="11">
        <v>1136</v>
      </c>
      <c r="E249" s="12">
        <f t="shared" si="12"/>
        <v>0.66422260812620237</v>
      </c>
      <c r="F249" s="12">
        <f t="shared" si="13"/>
        <v>0.24715585831181236</v>
      </c>
      <c r="G249" s="11">
        <v>6215.7</v>
      </c>
      <c r="H249" s="11">
        <v>22</v>
      </c>
      <c r="I249" s="11">
        <v>637.21</v>
      </c>
    </row>
    <row r="250" spans="1:9" x14ac:dyDescent="0.35">
      <c r="A250" t="s">
        <v>9</v>
      </c>
      <c r="B250" t="s">
        <v>28</v>
      </c>
      <c r="C250" s="11">
        <v>2016</v>
      </c>
      <c r="D250" s="11">
        <v>116</v>
      </c>
      <c r="E250" s="12">
        <f t="shared" si="12"/>
        <v>6.7825548012886858E-2</v>
      </c>
      <c r="F250" s="12">
        <f t="shared" si="13"/>
        <v>2.5237746095220275E-2</v>
      </c>
      <c r="G250" s="11">
        <v>394.6</v>
      </c>
      <c r="H250" s="11">
        <v>23.7</v>
      </c>
      <c r="I250" s="11">
        <v>1878.72</v>
      </c>
    </row>
    <row r="251" spans="1:9" x14ac:dyDescent="0.35">
      <c r="A251" t="s">
        <v>32</v>
      </c>
      <c r="B251" t="s">
        <v>28</v>
      </c>
      <c r="C251" s="11">
        <v>2016</v>
      </c>
      <c r="D251" s="11">
        <v>151</v>
      </c>
      <c r="E251" s="12">
        <f t="shared" si="12"/>
        <v>8.8290153016775133E-2</v>
      </c>
      <c r="F251" s="12">
        <f t="shared" si="13"/>
        <v>3.2852583279122945E-2</v>
      </c>
      <c r="G251" s="11">
        <v>12.4</v>
      </c>
      <c r="H251" s="11">
        <v>22.9</v>
      </c>
      <c r="I251" s="11">
        <v>1355.56</v>
      </c>
    </row>
    <row r="252" spans="1:9" x14ac:dyDescent="0.35">
      <c r="A252" t="s">
        <v>33</v>
      </c>
      <c r="B252" t="s">
        <v>28</v>
      </c>
      <c r="C252" s="11">
        <v>2016</v>
      </c>
      <c r="D252" s="11">
        <v>2945</v>
      </c>
      <c r="E252" s="12">
        <f t="shared" si="12"/>
        <v>1.7219503353271703</v>
      </c>
      <c r="F252" s="12">
        <f t="shared" si="13"/>
        <v>0.64073415733123895</v>
      </c>
      <c r="G252" s="11">
        <v>26369.3</v>
      </c>
      <c r="H252" s="11">
        <v>23.3</v>
      </c>
      <c r="I252" s="11">
        <v>439.78</v>
      </c>
    </row>
    <row r="253" spans="1:9" x14ac:dyDescent="0.35">
      <c r="A253" t="s">
        <v>10</v>
      </c>
      <c r="B253" t="s">
        <v>28</v>
      </c>
      <c r="C253" s="11">
        <v>2016</v>
      </c>
      <c r="D253" s="11">
        <v>4900</v>
      </c>
      <c r="E253" s="12">
        <f t="shared" si="12"/>
        <v>2.8650447005443587</v>
      </c>
      <c r="F253" s="12">
        <f t="shared" si="13"/>
        <v>1.0660772057463737</v>
      </c>
      <c r="G253" s="11">
        <v>170431.3</v>
      </c>
      <c r="H253" s="11">
        <v>21.7</v>
      </c>
      <c r="I253" s="11">
        <v>281.8</v>
      </c>
    </row>
    <row r="254" spans="1:9" x14ac:dyDescent="0.35">
      <c r="A254" t="s">
        <v>11</v>
      </c>
      <c r="B254" t="s">
        <v>28</v>
      </c>
      <c r="C254" s="11">
        <v>2016</v>
      </c>
      <c r="D254" s="11">
        <v>362</v>
      </c>
      <c r="E254" s="12">
        <f t="shared" si="12"/>
        <v>0.2116624860402159</v>
      </c>
      <c r="F254" s="12">
        <f t="shared" si="13"/>
        <v>7.8759173159221887E-2</v>
      </c>
      <c r="G254" s="11">
        <v>3789.6</v>
      </c>
      <c r="H254" s="11">
        <v>23.6</v>
      </c>
      <c r="I254" s="11">
        <v>542.64</v>
      </c>
    </row>
    <row r="255" spans="1:9" x14ac:dyDescent="0.35">
      <c r="A255" t="s">
        <v>34</v>
      </c>
      <c r="B255" t="s">
        <v>28</v>
      </c>
      <c r="C255" s="11">
        <v>2016</v>
      </c>
      <c r="D255" s="11">
        <v>169</v>
      </c>
      <c r="E255" s="12">
        <f t="shared" si="12"/>
        <v>9.8814807018774806E-2</v>
      </c>
      <c r="F255" s="12">
        <f t="shared" si="13"/>
        <v>3.6768785259415744E-2</v>
      </c>
      <c r="G255" s="11">
        <v>699.9</v>
      </c>
      <c r="H255" s="11">
        <v>20.2</v>
      </c>
      <c r="I255" s="11">
        <v>301.05</v>
      </c>
    </row>
    <row r="256" spans="1:9" x14ac:dyDescent="0.35">
      <c r="A256" t="s">
        <v>13</v>
      </c>
      <c r="B256" t="s">
        <v>28</v>
      </c>
      <c r="C256" s="11">
        <v>2016</v>
      </c>
      <c r="D256" s="11">
        <v>301</v>
      </c>
      <c r="E256" s="12">
        <f t="shared" si="12"/>
        <v>0.17599560303343917</v>
      </c>
      <c r="F256" s="12">
        <f t="shared" si="13"/>
        <v>6.5487599781562961E-2</v>
      </c>
      <c r="G256" s="11">
        <v>1417</v>
      </c>
      <c r="H256" s="11">
        <v>23.5</v>
      </c>
      <c r="I256" s="11">
        <v>1469.36</v>
      </c>
    </row>
    <row r="257" spans="1:9" x14ac:dyDescent="0.35">
      <c r="A257" t="s">
        <v>35</v>
      </c>
      <c r="B257" t="s">
        <v>28</v>
      </c>
      <c r="C257" s="11">
        <v>2016</v>
      </c>
      <c r="D257" s="11">
        <v>13710</v>
      </c>
      <c r="E257" s="12">
        <f t="shared" si="12"/>
        <v>8.0162781315230927</v>
      </c>
      <c r="F257" s="12">
        <f t="shared" si="13"/>
        <v>2.9828405083230169</v>
      </c>
      <c r="G257" s="11">
        <v>243742</v>
      </c>
      <c r="H257" s="11">
        <v>21.6</v>
      </c>
      <c r="I257" s="11">
        <v>521.12</v>
      </c>
    </row>
    <row r="258" spans="1:9" x14ac:dyDescent="0.35">
      <c r="A258" t="s">
        <v>14</v>
      </c>
      <c r="B258" t="s">
        <v>28</v>
      </c>
      <c r="C258" s="11">
        <v>2016</v>
      </c>
      <c r="D258" s="11">
        <v>324</v>
      </c>
      <c r="E258" s="12">
        <f t="shared" si="12"/>
        <v>0.18944377203599433</v>
      </c>
      <c r="F258" s="12">
        <f t="shared" si="13"/>
        <v>7.0491635645270431E-2</v>
      </c>
      <c r="G258" s="11">
        <v>1143.5999999999999</v>
      </c>
      <c r="H258" s="11">
        <v>23.8</v>
      </c>
      <c r="I258" s="11">
        <v>1999.13</v>
      </c>
    </row>
    <row r="259" spans="1:9" x14ac:dyDescent="0.35">
      <c r="A259" t="s">
        <v>15</v>
      </c>
      <c r="B259" t="s">
        <v>28</v>
      </c>
      <c r="C259" s="11">
        <v>2016</v>
      </c>
      <c r="D259" s="11">
        <v>14381</v>
      </c>
      <c r="E259" s="12">
        <f t="shared" si="12"/>
        <v>8.4086138445976371</v>
      </c>
      <c r="F259" s="12">
        <f t="shared" si="13"/>
        <v>3.1288278154772655</v>
      </c>
      <c r="G259" s="11">
        <v>107734.39999999999</v>
      </c>
      <c r="H259" s="11">
        <v>22.3</v>
      </c>
      <c r="I259" s="11">
        <v>1032.18</v>
      </c>
    </row>
    <row r="260" spans="1:9" x14ac:dyDescent="0.35">
      <c r="A260" t="s">
        <v>16</v>
      </c>
      <c r="B260" t="s">
        <v>28</v>
      </c>
      <c r="C260" s="11">
        <v>2016</v>
      </c>
      <c r="D260" s="11">
        <v>332</v>
      </c>
      <c r="E260" s="12">
        <f t="shared" si="12"/>
        <v>0.19412139603688308</v>
      </c>
      <c r="F260" s="12">
        <f t="shared" si="13"/>
        <v>7.2232169858733902E-2</v>
      </c>
      <c r="G260" s="11">
        <v>1025.2</v>
      </c>
      <c r="H260" s="11">
        <v>23.6</v>
      </c>
      <c r="I260" s="11">
        <v>1581.83</v>
      </c>
    </row>
    <row r="261" spans="1:9" x14ac:dyDescent="0.35">
      <c r="A261" t="s">
        <v>36</v>
      </c>
      <c r="B261" t="s">
        <v>28</v>
      </c>
      <c r="C261" s="11">
        <v>2016</v>
      </c>
      <c r="D261" s="11">
        <v>53</v>
      </c>
      <c r="E261" s="12">
        <f t="shared" si="12"/>
        <v>3.0989259005887962E-2</v>
      </c>
      <c r="F261" s="12">
        <f t="shared" si="13"/>
        <v>1.1531039164195471E-2</v>
      </c>
      <c r="G261" s="11">
        <v>18.8</v>
      </c>
      <c r="H261" s="11">
        <v>23.4</v>
      </c>
      <c r="I261" s="11">
        <v>2549.88</v>
      </c>
    </row>
    <row r="262" spans="1:9" x14ac:dyDescent="0.35">
      <c r="A262" t="s">
        <v>17</v>
      </c>
      <c r="B262" t="s">
        <v>28</v>
      </c>
      <c r="C262" s="11">
        <v>2016</v>
      </c>
      <c r="D262" s="11">
        <v>668</v>
      </c>
      <c r="E262" s="12">
        <f t="shared" si="12"/>
        <v>0.3905816040742105</v>
      </c>
      <c r="F262" s="12">
        <f t="shared" si="13"/>
        <v>0.14533460682419952</v>
      </c>
      <c r="G262" s="11">
        <v>4100.3999999999996</v>
      </c>
      <c r="H262" s="11">
        <v>19.399999999999999</v>
      </c>
      <c r="I262" s="11">
        <v>845.76</v>
      </c>
    </row>
    <row r="263" spans="1:9" x14ac:dyDescent="0.35">
      <c r="A263" t="s">
        <v>100</v>
      </c>
      <c r="B263" t="s">
        <v>28</v>
      </c>
      <c r="C263" s="11">
        <v>2016</v>
      </c>
      <c r="D263" s="11">
        <v>200</v>
      </c>
      <c r="E263" s="12">
        <f t="shared" si="12"/>
        <v>0.1169406000222187</v>
      </c>
      <c r="F263" s="12">
        <f t="shared" si="13"/>
        <v>4.3513355336586686E-2</v>
      </c>
      <c r="G263" s="11">
        <v>47.2</v>
      </c>
      <c r="H263" s="11">
        <v>21</v>
      </c>
      <c r="I263" s="11">
        <v>2229.79</v>
      </c>
    </row>
    <row r="264" spans="1:9" x14ac:dyDescent="0.35">
      <c r="A264" t="s">
        <v>18</v>
      </c>
      <c r="B264" t="s">
        <v>28</v>
      </c>
      <c r="C264" s="11">
        <v>2016</v>
      </c>
      <c r="D264" s="11">
        <v>1571</v>
      </c>
      <c r="E264" s="12">
        <f t="shared" si="12"/>
        <v>0.91856841317452786</v>
      </c>
      <c r="F264" s="12">
        <f t="shared" si="13"/>
        <v>0.34179740616888837</v>
      </c>
      <c r="G264" s="11">
        <v>24737.1</v>
      </c>
      <c r="H264" s="11">
        <v>21.3</v>
      </c>
      <c r="I264" s="11">
        <v>320.29000000000002</v>
      </c>
    </row>
    <row r="265" spans="1:9" x14ac:dyDescent="0.35">
      <c r="A265" t="s">
        <v>19</v>
      </c>
      <c r="B265" t="s">
        <v>28</v>
      </c>
      <c r="C265" s="11">
        <v>2016</v>
      </c>
      <c r="D265" s="11">
        <v>51</v>
      </c>
      <c r="E265" s="12">
        <f t="shared" si="12"/>
        <v>2.981985300566577E-2</v>
      </c>
      <c r="F265" s="12">
        <f t="shared" si="13"/>
        <v>1.1095905610829604E-2</v>
      </c>
      <c r="G265" s="11">
        <v>75.400000000000006</v>
      </c>
      <c r="H265" s="11">
        <v>22.2</v>
      </c>
      <c r="I265" s="11">
        <v>1952.83</v>
      </c>
    </row>
    <row r="266" spans="1:9" x14ac:dyDescent="0.35">
      <c r="A266" t="s">
        <v>20</v>
      </c>
      <c r="B266" t="s">
        <v>28</v>
      </c>
      <c r="C266" s="11">
        <v>2016</v>
      </c>
      <c r="D266" s="11">
        <v>1020</v>
      </c>
      <c r="E266" s="12">
        <f t="shared" si="12"/>
        <v>0.59639706011331539</v>
      </c>
      <c r="F266" s="12">
        <f t="shared" si="13"/>
        <v>0.22191811221659208</v>
      </c>
      <c r="G266" s="11">
        <v>13833</v>
      </c>
      <c r="H266" s="11">
        <v>21.5</v>
      </c>
      <c r="I266" s="11">
        <v>201.58</v>
      </c>
    </row>
    <row r="267" spans="1:9" x14ac:dyDescent="0.35">
      <c r="A267" t="s">
        <v>21</v>
      </c>
      <c r="B267" t="s">
        <v>28</v>
      </c>
      <c r="C267" s="11">
        <v>2016</v>
      </c>
      <c r="D267" s="11">
        <v>119</v>
      </c>
      <c r="E267" s="12">
        <f t="shared" si="12"/>
        <v>6.9579657013220136E-2</v>
      </c>
      <c r="F267" s="12">
        <f t="shared" si="13"/>
        <v>2.5890446425269078E-2</v>
      </c>
      <c r="G267" s="11">
        <v>3240</v>
      </c>
      <c r="H267" s="11">
        <v>23.1</v>
      </c>
      <c r="I267" s="11">
        <v>583.36</v>
      </c>
    </row>
    <row r="268" spans="1:9" x14ac:dyDescent="0.35">
      <c r="A268" t="s">
        <v>37</v>
      </c>
      <c r="B268" t="s">
        <v>28</v>
      </c>
      <c r="C268" s="11">
        <v>2016</v>
      </c>
      <c r="D268" s="11">
        <v>58</v>
      </c>
      <c r="E268" s="12">
        <f t="shared" si="12"/>
        <v>3.3912774006443429E-2</v>
      </c>
      <c r="F268" s="12">
        <f t="shared" si="13"/>
        <v>1.2618873047610137E-2</v>
      </c>
      <c r="G268" s="11">
        <v>1307.3</v>
      </c>
      <c r="H268" s="11">
        <v>20.100000000000001</v>
      </c>
      <c r="I268" s="11">
        <v>824.48</v>
      </c>
    </row>
    <row r="269" spans="1:9" x14ac:dyDescent="0.35">
      <c r="A269" t="s">
        <v>22</v>
      </c>
      <c r="B269" t="s">
        <v>28</v>
      </c>
      <c r="C269" s="11">
        <v>2016</v>
      </c>
      <c r="D269" s="11">
        <v>2721</v>
      </c>
      <c r="E269" s="12">
        <f t="shared" si="12"/>
        <v>1.5909768633022858</v>
      </c>
      <c r="F269" s="12">
        <f t="shared" si="13"/>
        <v>0.59199919935426182</v>
      </c>
      <c r="G269" s="11">
        <v>22698</v>
      </c>
      <c r="H269" s="11">
        <v>25.5</v>
      </c>
      <c r="I269" s="11">
        <v>659.67</v>
      </c>
    </row>
    <row r="270" spans="1:9" x14ac:dyDescent="0.35">
      <c r="A270" t="s">
        <v>38</v>
      </c>
      <c r="B270" t="s">
        <v>28</v>
      </c>
      <c r="C270" s="11">
        <v>2016</v>
      </c>
      <c r="D270" s="11">
        <v>3986</v>
      </c>
      <c r="E270" s="12">
        <f t="shared" si="12"/>
        <v>2.330626158442819</v>
      </c>
      <c r="F270" s="12">
        <f t="shared" si="13"/>
        <v>0.8672211718581726</v>
      </c>
      <c r="G270" s="11">
        <v>41274.800000000003</v>
      </c>
      <c r="H270" s="11">
        <v>21.4</v>
      </c>
      <c r="I270" s="11">
        <v>667.6</v>
      </c>
    </row>
    <row r="271" spans="1:9" x14ac:dyDescent="0.35">
      <c r="A271" t="s">
        <v>23</v>
      </c>
      <c r="B271" t="s">
        <v>28</v>
      </c>
      <c r="C271" s="11">
        <v>2016</v>
      </c>
      <c r="D271" s="11">
        <v>3886</v>
      </c>
      <c r="E271" s="12">
        <f t="shared" si="12"/>
        <v>2.2721558584317099</v>
      </c>
      <c r="F271" s="12">
        <f t="shared" si="13"/>
        <v>0.84546449418987923</v>
      </c>
      <c r="G271" s="11">
        <v>5951</v>
      </c>
      <c r="H271" s="11">
        <v>22.2</v>
      </c>
      <c r="I271" s="11">
        <v>268.05</v>
      </c>
    </row>
    <row r="272" spans="1:9" x14ac:dyDescent="0.35">
      <c r="A272" t="s">
        <v>24</v>
      </c>
      <c r="B272" t="s">
        <v>28</v>
      </c>
      <c r="C272" s="11">
        <v>2016</v>
      </c>
      <c r="D272" s="11">
        <v>171027</v>
      </c>
      <c r="E272" s="12">
        <f t="shared" si="12"/>
        <v>100</v>
      </c>
      <c r="F272" s="12">
        <f t="shared" si="13"/>
        <v>37.209793115752056</v>
      </c>
      <c r="G272" s="11">
        <v>1750776.2</v>
      </c>
    </row>
    <row r="273" spans="1:10" x14ac:dyDescent="0.35">
      <c r="A273" t="s">
        <v>39</v>
      </c>
      <c r="B273" t="s">
        <v>73</v>
      </c>
      <c r="C273" s="11">
        <v>2016</v>
      </c>
      <c r="D273" s="11">
        <v>61</v>
      </c>
      <c r="E273" s="12">
        <f>(D273/288602)*100</f>
        <v>2.1136374661298259E-2</v>
      </c>
      <c r="F273" s="12">
        <f t="shared" si="13"/>
        <v>1.3271573377658937E-2</v>
      </c>
      <c r="G273" s="13">
        <v>142.9</v>
      </c>
      <c r="H273" s="11">
        <v>24.1</v>
      </c>
      <c r="I273" s="11">
        <v>1567.09</v>
      </c>
      <c r="J273" s="6"/>
    </row>
    <row r="274" spans="1:10" x14ac:dyDescent="0.35">
      <c r="A274" t="s">
        <v>74</v>
      </c>
      <c r="B274" t="s">
        <v>73</v>
      </c>
      <c r="C274" s="11">
        <v>2016</v>
      </c>
      <c r="D274" s="11">
        <v>926</v>
      </c>
      <c r="E274" s="12">
        <f t="shared" ref="E274:E314" si="14">(D274/288602)*100</f>
        <v>0.32085709731741291</v>
      </c>
      <c r="F274" s="12">
        <f t="shared" si="13"/>
        <v>0.20146683520839634</v>
      </c>
      <c r="G274" s="13">
        <v>6327.7</v>
      </c>
      <c r="H274" s="11">
        <v>23.1</v>
      </c>
      <c r="I274" s="11">
        <v>504.46</v>
      </c>
      <c r="J274" s="5"/>
    </row>
    <row r="275" spans="1:10" x14ac:dyDescent="0.35">
      <c r="A275" t="s">
        <v>40</v>
      </c>
      <c r="B275" t="s">
        <v>73</v>
      </c>
      <c r="C275" s="11">
        <v>2016</v>
      </c>
      <c r="D275" s="11">
        <v>5006</v>
      </c>
      <c r="E275" s="12">
        <f t="shared" si="14"/>
        <v>1.7345687140075259</v>
      </c>
      <c r="F275" s="12">
        <f t="shared" si="13"/>
        <v>1.0891392840747647</v>
      </c>
      <c r="G275" s="13">
        <v>45750.1</v>
      </c>
      <c r="H275" s="11">
        <v>23.3</v>
      </c>
      <c r="I275" s="11">
        <v>368.49</v>
      </c>
      <c r="J275" s="6"/>
    </row>
    <row r="276" spans="1:10" x14ac:dyDescent="0.35">
      <c r="A276" t="s">
        <v>41</v>
      </c>
      <c r="B276" t="s">
        <v>73</v>
      </c>
      <c r="C276" s="11">
        <v>2016</v>
      </c>
      <c r="D276" s="11">
        <v>3222</v>
      </c>
      <c r="E276" s="12">
        <f t="shared" si="14"/>
        <v>1.1164163796508686</v>
      </c>
      <c r="F276" s="12">
        <f t="shared" si="13"/>
        <v>0.70100015447241149</v>
      </c>
      <c r="G276" s="13">
        <v>10472.200000000001</v>
      </c>
      <c r="H276" s="11">
        <v>25.8</v>
      </c>
      <c r="I276" s="11">
        <v>2705.44</v>
      </c>
      <c r="J276" s="6"/>
    </row>
    <row r="277" spans="1:10" x14ac:dyDescent="0.35">
      <c r="A277" t="s">
        <v>42</v>
      </c>
      <c r="B277" t="s">
        <v>73</v>
      </c>
      <c r="C277" s="11">
        <v>2016</v>
      </c>
      <c r="D277" s="11">
        <v>84584</v>
      </c>
      <c r="E277" s="12">
        <f t="shared" si="14"/>
        <v>29.308182202479539</v>
      </c>
      <c r="F277" s="12">
        <f t="shared" si="13"/>
        <v>18.402668238949239</v>
      </c>
      <c r="G277" s="13">
        <v>566486.69999999995</v>
      </c>
      <c r="H277" s="11">
        <v>25.1</v>
      </c>
      <c r="I277" s="11">
        <v>1470.48</v>
      </c>
      <c r="J277" s="6"/>
    </row>
    <row r="278" spans="1:10" x14ac:dyDescent="0.35">
      <c r="A278" t="s">
        <v>43</v>
      </c>
      <c r="B278" t="s">
        <v>73</v>
      </c>
      <c r="C278" s="11">
        <v>2016</v>
      </c>
      <c r="D278" s="11">
        <v>2493</v>
      </c>
      <c r="E278" s="12">
        <f t="shared" si="14"/>
        <v>0.86381937755109117</v>
      </c>
      <c r="F278" s="12">
        <f t="shared" si="13"/>
        <v>0.54239397427055303</v>
      </c>
      <c r="G278" s="13">
        <v>14397.1</v>
      </c>
      <c r="H278" s="11">
        <v>22.4</v>
      </c>
      <c r="I278" s="11">
        <v>473.06</v>
      </c>
      <c r="J278" s="6"/>
    </row>
    <row r="279" spans="1:10" x14ac:dyDescent="0.35">
      <c r="A279" t="s">
        <v>44</v>
      </c>
      <c r="B279" t="s">
        <v>73</v>
      </c>
      <c r="C279" s="11">
        <v>2016</v>
      </c>
      <c r="D279" s="11">
        <v>74</v>
      </c>
      <c r="E279" s="12">
        <f t="shared" si="14"/>
        <v>2.5640847949771655E-2</v>
      </c>
      <c r="F279" s="12">
        <f t="shared" si="13"/>
        <v>1.6099941474537072E-2</v>
      </c>
      <c r="G279" s="13">
        <v>48.5</v>
      </c>
      <c r="H279" s="11">
        <v>24.8</v>
      </c>
      <c r="I279" s="11">
        <v>1684.99</v>
      </c>
      <c r="J279" s="6"/>
    </row>
    <row r="280" spans="1:10" x14ac:dyDescent="0.35">
      <c r="A280" t="s">
        <v>45</v>
      </c>
      <c r="B280" t="s">
        <v>73</v>
      </c>
      <c r="C280" s="11">
        <v>2016</v>
      </c>
      <c r="D280" s="11">
        <v>262</v>
      </c>
      <c r="E280" s="12">
        <f t="shared" si="14"/>
        <v>9.0782461660002353E-2</v>
      </c>
      <c r="F280" s="12">
        <f t="shared" si="13"/>
        <v>5.7002495490928555E-2</v>
      </c>
      <c r="G280" s="13">
        <v>2474.9</v>
      </c>
      <c r="H280" s="11">
        <v>24.8</v>
      </c>
      <c r="I280" s="11">
        <v>249.29</v>
      </c>
      <c r="J280" s="6"/>
    </row>
    <row r="281" spans="1:10" x14ac:dyDescent="0.35">
      <c r="A281" t="s">
        <v>46</v>
      </c>
      <c r="B281" t="s">
        <v>73</v>
      </c>
      <c r="C281" s="11">
        <v>2016</v>
      </c>
      <c r="D281" s="11">
        <v>80</v>
      </c>
      <c r="E281" s="12">
        <f t="shared" si="14"/>
        <v>2.7719835621374766E-2</v>
      </c>
      <c r="F281" s="12">
        <f t="shared" si="13"/>
        <v>1.7405342134634672E-2</v>
      </c>
      <c r="G281" s="13">
        <v>986.2</v>
      </c>
      <c r="H281" s="11">
        <v>24.3</v>
      </c>
      <c r="I281" s="11">
        <v>386.13</v>
      </c>
      <c r="J281" s="6"/>
    </row>
    <row r="282" spans="1:10" x14ac:dyDescent="0.35">
      <c r="A282" t="s">
        <v>47</v>
      </c>
      <c r="B282" t="s">
        <v>73</v>
      </c>
      <c r="C282" s="11">
        <v>2016</v>
      </c>
      <c r="D282" s="11">
        <v>75</v>
      </c>
      <c r="E282" s="12">
        <f t="shared" si="14"/>
        <v>2.5987345895038844E-2</v>
      </c>
      <c r="F282" s="12">
        <f t="shared" si="13"/>
        <v>1.6317508251220005E-2</v>
      </c>
      <c r="G282" s="13">
        <v>313.8</v>
      </c>
      <c r="H282" s="11">
        <v>23.7</v>
      </c>
      <c r="I282" s="11">
        <v>2613.21</v>
      </c>
      <c r="J282" s="6"/>
    </row>
    <row r="283" spans="1:10" x14ac:dyDescent="0.35">
      <c r="A283" t="s">
        <v>85</v>
      </c>
      <c r="B283" t="s">
        <v>73</v>
      </c>
      <c r="C283" s="11">
        <v>2016</v>
      </c>
      <c r="D283" s="11">
        <v>70</v>
      </c>
      <c r="E283" s="12">
        <f t="shared" si="14"/>
        <v>2.4254856168702921E-2</v>
      </c>
      <c r="F283" s="12">
        <f t="shared" si="13"/>
        <v>1.5229674367805339E-2</v>
      </c>
      <c r="G283" s="13">
        <v>501.7</v>
      </c>
      <c r="H283" s="11">
        <v>23.3</v>
      </c>
      <c r="I283" s="11">
        <v>1615.18</v>
      </c>
      <c r="J283" s="6"/>
    </row>
    <row r="284" spans="1:10" x14ac:dyDescent="0.35">
      <c r="A284" t="s">
        <v>48</v>
      </c>
      <c r="B284" t="s">
        <v>73</v>
      </c>
      <c r="C284" s="11">
        <v>2016</v>
      </c>
      <c r="D284" s="11">
        <v>49</v>
      </c>
      <c r="E284" s="12">
        <f t="shared" si="14"/>
        <v>1.6978399318092044E-2</v>
      </c>
      <c r="F284" s="12">
        <f t="shared" si="13"/>
        <v>1.0660772057463738E-2</v>
      </c>
      <c r="G284" s="13">
        <v>193.2</v>
      </c>
      <c r="H284" s="11">
        <v>22.9</v>
      </c>
      <c r="I284" s="11">
        <v>1813.24</v>
      </c>
      <c r="J284" s="6"/>
    </row>
    <row r="285" spans="1:10" x14ac:dyDescent="0.35">
      <c r="A285" t="s">
        <v>49</v>
      </c>
      <c r="B285" t="s">
        <v>73</v>
      </c>
      <c r="C285" s="11">
        <v>2016</v>
      </c>
      <c r="D285" s="11">
        <v>92</v>
      </c>
      <c r="E285" s="12">
        <f t="shared" si="14"/>
        <v>3.1877810964580984E-2</v>
      </c>
      <c r="F285" s="12">
        <f t="shared" si="13"/>
        <v>2.0016143454829875E-2</v>
      </c>
      <c r="G285" s="13">
        <v>380.2</v>
      </c>
      <c r="H285" s="11">
        <v>23.9</v>
      </c>
      <c r="I285" s="11">
        <v>1513.38</v>
      </c>
      <c r="J285" s="6"/>
    </row>
    <row r="286" spans="1:10" x14ac:dyDescent="0.35">
      <c r="A286" t="s">
        <v>50</v>
      </c>
      <c r="B286" t="s">
        <v>73</v>
      </c>
      <c r="C286" s="11">
        <v>2016</v>
      </c>
      <c r="D286" s="11">
        <v>67</v>
      </c>
      <c r="E286" s="12">
        <f t="shared" si="14"/>
        <v>2.3215362332901366E-2</v>
      </c>
      <c r="F286" s="12">
        <f t="shared" si="13"/>
        <v>1.4576974037756537E-2</v>
      </c>
      <c r="G286" s="13">
        <v>1531.5</v>
      </c>
      <c r="H286" s="11">
        <v>23.1</v>
      </c>
      <c r="I286" s="11">
        <v>422.2</v>
      </c>
      <c r="J286" s="6"/>
    </row>
    <row r="287" spans="1:10" x14ac:dyDescent="0.35">
      <c r="A287" t="s">
        <v>75</v>
      </c>
      <c r="B287" t="s">
        <v>73</v>
      </c>
      <c r="C287" s="11">
        <v>2016</v>
      </c>
      <c r="D287" s="11">
        <v>259</v>
      </c>
      <c r="E287" s="12">
        <f t="shared" si="14"/>
        <v>8.9742967824200812E-2</v>
      </c>
      <c r="F287" s="12">
        <f t="shared" si="13"/>
        <v>5.6349795160879755E-2</v>
      </c>
      <c r="G287" s="13">
        <v>1704.3</v>
      </c>
      <c r="H287" s="11">
        <v>21.8</v>
      </c>
      <c r="I287" s="11">
        <v>858.55</v>
      </c>
      <c r="J287" s="6"/>
    </row>
    <row r="288" spans="1:10" x14ac:dyDescent="0.35">
      <c r="A288" t="s">
        <v>76</v>
      </c>
      <c r="B288" t="s">
        <v>73</v>
      </c>
      <c r="C288" s="11">
        <v>2016</v>
      </c>
      <c r="D288" s="11">
        <v>4334</v>
      </c>
      <c r="E288" s="12">
        <f t="shared" si="14"/>
        <v>1.5017220947879779</v>
      </c>
      <c r="F288" s="12">
        <f t="shared" si="13"/>
        <v>0.94293441014383339</v>
      </c>
      <c r="G288" s="13">
        <v>38684.400000000001</v>
      </c>
      <c r="H288" s="11">
        <v>22.4</v>
      </c>
      <c r="I288" s="11">
        <v>617.82000000000005</v>
      </c>
      <c r="J288" s="6"/>
    </row>
    <row r="289" spans="1:10" x14ac:dyDescent="0.35">
      <c r="A289" t="s">
        <v>53</v>
      </c>
      <c r="B289" t="s">
        <v>73</v>
      </c>
      <c r="C289" s="11">
        <v>2016</v>
      </c>
      <c r="D289" s="11">
        <v>3433</v>
      </c>
      <c r="E289" s="12">
        <f t="shared" si="14"/>
        <v>1.1895274461022447</v>
      </c>
      <c r="F289" s="12">
        <f t="shared" si="13"/>
        <v>0.74690674435251037</v>
      </c>
      <c r="G289" s="13">
        <v>37058.5</v>
      </c>
      <c r="H289" s="11">
        <v>24.2</v>
      </c>
      <c r="I289" s="11">
        <v>1007.96</v>
      </c>
      <c r="J289" s="6"/>
    </row>
    <row r="290" spans="1:10" x14ac:dyDescent="0.35">
      <c r="A290" t="s">
        <v>78</v>
      </c>
      <c r="B290" t="s">
        <v>73</v>
      </c>
      <c r="C290" s="11">
        <v>2016</v>
      </c>
      <c r="D290" s="11">
        <v>1015</v>
      </c>
      <c r="E290" s="12">
        <f t="shared" si="14"/>
        <v>0.35169541444619234</v>
      </c>
      <c r="F290" s="12">
        <f t="shared" si="13"/>
        <v>0.22083027833317742</v>
      </c>
      <c r="G290" s="13">
        <v>4614.5</v>
      </c>
      <c r="H290" s="11">
        <v>24.4</v>
      </c>
      <c r="I290" s="11">
        <v>1619.61</v>
      </c>
      <c r="J290" s="6"/>
    </row>
    <row r="291" spans="1:10" x14ac:dyDescent="0.35">
      <c r="A291" t="s">
        <v>54</v>
      </c>
      <c r="B291" t="s">
        <v>73</v>
      </c>
      <c r="C291" s="11">
        <v>2016</v>
      </c>
      <c r="D291" s="11">
        <v>40589</v>
      </c>
      <c r="E291" s="12">
        <f t="shared" si="14"/>
        <v>14.064005100449755</v>
      </c>
      <c r="F291" s="12">
        <f t="shared" si="13"/>
        <v>8.8308178987835841</v>
      </c>
      <c r="G291" s="13">
        <v>268761.59999999998</v>
      </c>
      <c r="H291" s="11">
        <v>25.2</v>
      </c>
      <c r="I291" s="11">
        <v>774.91</v>
      </c>
      <c r="J291" s="6"/>
    </row>
    <row r="292" spans="1:10" x14ac:dyDescent="0.35">
      <c r="A292" t="s">
        <v>77</v>
      </c>
      <c r="B292" t="s">
        <v>73</v>
      </c>
      <c r="C292" s="11">
        <v>2016</v>
      </c>
      <c r="D292" s="11">
        <v>191</v>
      </c>
      <c r="E292" s="12">
        <f t="shared" si="14"/>
        <v>6.618110754603225E-2</v>
      </c>
      <c r="F292" s="12">
        <f t="shared" si="13"/>
        <v>4.1555254346440279E-2</v>
      </c>
      <c r="G292" s="13">
        <v>785.2</v>
      </c>
      <c r="H292" s="11">
        <v>20.399999999999999</v>
      </c>
      <c r="I292" s="11">
        <v>2099.8200000000002</v>
      </c>
      <c r="J292" s="6"/>
    </row>
    <row r="293" spans="1:10" x14ac:dyDescent="0.35">
      <c r="A293" t="s">
        <v>55</v>
      </c>
      <c r="B293" t="s">
        <v>73</v>
      </c>
      <c r="C293" s="11">
        <v>2016</v>
      </c>
      <c r="D293" s="11">
        <v>410</v>
      </c>
      <c r="E293" s="12">
        <f t="shared" si="14"/>
        <v>0.14206415755954568</v>
      </c>
      <c r="F293" s="12">
        <f t="shared" si="13"/>
        <v>8.92023784400027E-2</v>
      </c>
      <c r="G293" s="13">
        <v>2422</v>
      </c>
      <c r="H293" s="11">
        <v>21.7</v>
      </c>
      <c r="I293" s="11">
        <v>219.84</v>
      </c>
      <c r="J293" s="6"/>
    </row>
    <row r="294" spans="1:10" x14ac:dyDescent="0.35">
      <c r="A294" t="s">
        <v>56</v>
      </c>
      <c r="B294" t="s">
        <v>73</v>
      </c>
      <c r="C294" s="11">
        <v>2016</v>
      </c>
      <c r="D294" s="11">
        <v>76</v>
      </c>
      <c r="E294" s="12">
        <f t="shared" si="14"/>
        <v>2.6333843840306029E-2</v>
      </c>
      <c r="F294" s="12">
        <f t="shared" si="13"/>
        <v>1.653507502790294E-2</v>
      </c>
      <c r="G294" s="13">
        <v>573.5</v>
      </c>
      <c r="H294" s="11">
        <v>23.3</v>
      </c>
      <c r="I294" s="11">
        <v>1484.44</v>
      </c>
      <c r="J294" s="6"/>
    </row>
    <row r="295" spans="1:10" x14ac:dyDescent="0.35">
      <c r="A295" t="s">
        <v>79</v>
      </c>
      <c r="B295" t="s">
        <v>73</v>
      </c>
      <c r="C295" s="11">
        <v>2016</v>
      </c>
      <c r="D295" s="11">
        <v>304</v>
      </c>
      <c r="E295" s="12">
        <f t="shared" si="14"/>
        <v>0.10533537536122412</v>
      </c>
      <c r="F295" s="12">
        <f t="shared" si="13"/>
        <v>6.6140300111611761E-2</v>
      </c>
      <c r="G295" s="13">
        <v>612.5</v>
      </c>
      <c r="H295" s="11">
        <v>25.3</v>
      </c>
      <c r="I295" s="11">
        <v>630.86</v>
      </c>
      <c r="J295" s="6"/>
    </row>
    <row r="296" spans="1:10" x14ac:dyDescent="0.35">
      <c r="A296" t="s">
        <v>57</v>
      </c>
      <c r="B296" t="s">
        <v>73</v>
      </c>
      <c r="C296" s="11">
        <v>2016</v>
      </c>
      <c r="D296" s="11">
        <v>136</v>
      </c>
      <c r="E296" s="12">
        <f t="shared" si="14"/>
        <v>4.7123720556337102E-2</v>
      </c>
      <c r="F296" s="12">
        <f t="shared" si="13"/>
        <v>2.9589081628878942E-2</v>
      </c>
      <c r="G296" s="13">
        <v>511.7</v>
      </c>
      <c r="H296" s="11">
        <v>24.4</v>
      </c>
      <c r="I296" s="11">
        <v>1184.74</v>
      </c>
      <c r="J296" s="6"/>
    </row>
    <row r="297" spans="1:10" x14ac:dyDescent="0.35">
      <c r="A297" t="s">
        <v>58</v>
      </c>
      <c r="B297" t="s">
        <v>73</v>
      </c>
      <c r="C297" s="11">
        <v>2016</v>
      </c>
      <c r="D297" s="11">
        <v>2713</v>
      </c>
      <c r="E297" s="12">
        <f t="shared" si="14"/>
        <v>0.94004892550987185</v>
      </c>
      <c r="F297" s="12">
        <f t="shared" si="13"/>
        <v>0.59025866514079839</v>
      </c>
      <c r="G297" s="13">
        <v>32087.4</v>
      </c>
      <c r="H297" s="11">
        <v>25.3</v>
      </c>
      <c r="I297" s="11">
        <v>1242.0899999999999</v>
      </c>
      <c r="J297" s="6"/>
    </row>
    <row r="298" spans="1:10" x14ac:dyDescent="0.35">
      <c r="A298" t="s">
        <v>59</v>
      </c>
      <c r="B298" t="s">
        <v>73</v>
      </c>
      <c r="C298" s="11">
        <v>2016</v>
      </c>
      <c r="D298" s="11">
        <v>9456</v>
      </c>
      <c r="E298" s="12">
        <f t="shared" si="14"/>
        <v>3.2764845704464971</v>
      </c>
      <c r="F298" s="12">
        <f t="shared" si="13"/>
        <v>2.0573114403138182</v>
      </c>
      <c r="G298" s="13">
        <v>105041.8</v>
      </c>
      <c r="H298" s="11">
        <v>25.5</v>
      </c>
      <c r="I298" s="11">
        <v>1024.24</v>
      </c>
      <c r="J298" s="5"/>
    </row>
    <row r="299" spans="1:10" x14ac:dyDescent="0.35">
      <c r="A299" t="s">
        <v>60</v>
      </c>
      <c r="B299" t="s">
        <v>73</v>
      </c>
      <c r="C299" s="11">
        <v>2016</v>
      </c>
      <c r="D299" s="11">
        <v>41351</v>
      </c>
      <c r="E299" s="12">
        <f t="shared" si="14"/>
        <v>14.328036534743349</v>
      </c>
      <c r="F299" s="12">
        <f t="shared" si="13"/>
        <v>8.9966037826159795</v>
      </c>
      <c r="G299" s="13">
        <v>254192</v>
      </c>
      <c r="H299" s="11">
        <v>24.9</v>
      </c>
      <c r="I299" s="11">
        <v>1638.11</v>
      </c>
      <c r="J299" s="6"/>
    </row>
    <row r="300" spans="1:10" x14ac:dyDescent="0.35">
      <c r="A300" t="s">
        <v>61</v>
      </c>
      <c r="B300" t="s">
        <v>73</v>
      </c>
      <c r="C300" s="11">
        <v>2016</v>
      </c>
      <c r="D300" s="11">
        <v>51</v>
      </c>
      <c r="E300" s="12">
        <f t="shared" si="14"/>
        <v>1.7671395208626414E-2</v>
      </c>
      <c r="F300" s="12">
        <f t="shared" si="13"/>
        <v>1.1095905610829604E-2</v>
      </c>
      <c r="G300" s="13">
        <v>76.599999999999994</v>
      </c>
      <c r="H300" s="11">
        <v>25.4</v>
      </c>
      <c r="I300" s="11">
        <v>1458.17</v>
      </c>
      <c r="J300" s="6"/>
    </row>
    <row r="301" spans="1:10" x14ac:dyDescent="0.35">
      <c r="A301" t="s">
        <v>62</v>
      </c>
      <c r="B301" t="s">
        <v>73</v>
      </c>
      <c r="C301" s="11">
        <v>2016</v>
      </c>
      <c r="D301" s="11">
        <v>1112</v>
      </c>
      <c r="E301" s="12">
        <f t="shared" si="14"/>
        <v>0.38530571513710921</v>
      </c>
      <c r="F301" s="12">
        <f t="shared" si="13"/>
        <v>0.24193425567142196</v>
      </c>
      <c r="G301" s="13">
        <v>1783.2</v>
      </c>
      <c r="H301" s="11">
        <v>25.9</v>
      </c>
      <c r="I301" s="11">
        <v>1580.09</v>
      </c>
      <c r="J301" s="6"/>
    </row>
    <row r="302" spans="1:10" x14ac:dyDescent="0.35">
      <c r="A302" t="s">
        <v>63</v>
      </c>
      <c r="B302" t="s">
        <v>73</v>
      </c>
      <c r="C302" s="11">
        <v>2016</v>
      </c>
      <c r="D302" s="11">
        <v>230</v>
      </c>
      <c r="E302" s="12">
        <f t="shared" si="14"/>
        <v>7.9694527411452443E-2</v>
      </c>
      <c r="F302" s="12">
        <f t="shared" si="13"/>
        <v>5.0040358637074685E-2</v>
      </c>
      <c r="G302" s="13">
        <v>31.3</v>
      </c>
      <c r="H302" s="11">
        <v>24.7</v>
      </c>
      <c r="I302" s="11">
        <v>475</v>
      </c>
      <c r="J302" s="6"/>
    </row>
    <row r="303" spans="1:10" x14ac:dyDescent="0.35">
      <c r="A303" t="s">
        <v>80</v>
      </c>
      <c r="B303" t="s">
        <v>73</v>
      </c>
      <c r="C303" s="11">
        <v>2016</v>
      </c>
      <c r="D303" s="11">
        <v>11298</v>
      </c>
      <c r="E303" s="12">
        <f t="shared" si="14"/>
        <v>3.914733785628651</v>
      </c>
      <c r="F303" s="12">
        <f t="shared" ref="F303:F314" si="15">(D303/459629)*100</f>
        <v>2.4580694429637817</v>
      </c>
      <c r="G303" s="13">
        <v>247539.20000000001</v>
      </c>
      <c r="H303" s="11">
        <v>24.3</v>
      </c>
      <c r="I303" s="11">
        <v>279.27999999999997</v>
      </c>
      <c r="J303" s="6"/>
    </row>
    <row r="304" spans="1:10" x14ac:dyDescent="0.35">
      <c r="A304" t="s">
        <v>64</v>
      </c>
      <c r="B304" t="s">
        <v>73</v>
      </c>
      <c r="C304" s="11">
        <v>2016</v>
      </c>
      <c r="D304" s="11">
        <v>4814</v>
      </c>
      <c r="E304" s="12">
        <f t="shared" si="14"/>
        <v>1.6680411085162266</v>
      </c>
      <c r="F304" s="12">
        <f t="shared" si="15"/>
        <v>1.0473664629516413</v>
      </c>
      <c r="G304" s="13">
        <v>54733.599999999999</v>
      </c>
      <c r="H304" s="11">
        <v>24.7</v>
      </c>
      <c r="I304" s="11">
        <v>304.18</v>
      </c>
      <c r="J304" s="6"/>
    </row>
    <row r="305" spans="1:10" x14ac:dyDescent="0.35">
      <c r="A305" t="s">
        <v>81</v>
      </c>
      <c r="B305" t="s">
        <v>73</v>
      </c>
      <c r="C305" s="11">
        <v>2016</v>
      </c>
      <c r="D305" s="11">
        <v>1576</v>
      </c>
      <c r="E305" s="12">
        <f t="shared" si="14"/>
        <v>0.54608076174108289</v>
      </c>
      <c r="F305" s="12">
        <f t="shared" si="15"/>
        <v>0.34288524005230303</v>
      </c>
      <c r="G305" s="13">
        <v>6399.4</v>
      </c>
      <c r="H305" s="11">
        <v>24.3</v>
      </c>
      <c r="I305" s="11">
        <v>1187.2</v>
      </c>
      <c r="J305" s="6"/>
    </row>
    <row r="306" spans="1:10" x14ac:dyDescent="0.35">
      <c r="A306" t="s">
        <v>65</v>
      </c>
      <c r="B306" t="s">
        <v>73</v>
      </c>
      <c r="C306" s="11">
        <v>2016</v>
      </c>
      <c r="D306" s="11">
        <v>88</v>
      </c>
      <c r="E306" s="12">
        <f t="shared" si="14"/>
        <v>3.0491819183512243E-2</v>
      </c>
      <c r="F306" s="12">
        <f t="shared" si="15"/>
        <v>1.914587634809814E-2</v>
      </c>
      <c r="G306" s="13">
        <v>554.20000000000005</v>
      </c>
      <c r="H306" s="11">
        <v>25.1</v>
      </c>
      <c r="I306" s="11">
        <v>727.66</v>
      </c>
      <c r="J306" s="6"/>
    </row>
    <row r="307" spans="1:10" x14ac:dyDescent="0.35">
      <c r="A307" t="s">
        <v>83</v>
      </c>
      <c r="B307" t="s">
        <v>73</v>
      </c>
      <c r="C307" s="11">
        <v>2016</v>
      </c>
      <c r="D307" s="11">
        <v>16844</v>
      </c>
      <c r="E307" s="12">
        <f t="shared" si="14"/>
        <v>5.8364113900804568</v>
      </c>
      <c r="F307" s="12">
        <f t="shared" si="15"/>
        <v>3.6646947864473303</v>
      </c>
      <c r="G307" s="13">
        <v>108406.6</v>
      </c>
      <c r="H307" s="11">
        <v>25.5</v>
      </c>
      <c r="I307" s="11">
        <v>785.61</v>
      </c>
      <c r="J307" s="6"/>
    </row>
    <row r="308" spans="1:10" x14ac:dyDescent="0.35">
      <c r="A308" t="s">
        <v>66</v>
      </c>
      <c r="B308" t="s">
        <v>73</v>
      </c>
      <c r="C308" s="11">
        <v>2016</v>
      </c>
      <c r="D308" s="11">
        <v>523</v>
      </c>
      <c r="E308" s="12">
        <f t="shared" si="14"/>
        <v>0.18121842537473754</v>
      </c>
      <c r="F308" s="12">
        <f t="shared" si="15"/>
        <v>0.11378742420517418</v>
      </c>
      <c r="G308" s="13">
        <v>6239.2</v>
      </c>
      <c r="H308" s="11">
        <v>26.3</v>
      </c>
      <c r="I308" s="11">
        <v>666.61</v>
      </c>
      <c r="J308" s="6"/>
    </row>
    <row r="309" spans="1:10" x14ac:dyDescent="0.35">
      <c r="A309" t="s">
        <v>82</v>
      </c>
      <c r="B309" t="s">
        <v>73</v>
      </c>
      <c r="C309" s="11">
        <v>2016</v>
      </c>
      <c r="D309" s="11">
        <v>882</v>
      </c>
      <c r="E309" s="12">
        <f t="shared" si="14"/>
        <v>0.30561118772565682</v>
      </c>
      <c r="F309" s="12">
        <f t="shared" si="15"/>
        <v>0.19189389703434728</v>
      </c>
      <c r="G309" s="13">
        <v>12409.7</v>
      </c>
      <c r="H309" s="11">
        <v>23.3</v>
      </c>
      <c r="I309" s="11">
        <v>600.67999999999995</v>
      </c>
      <c r="J309" s="6"/>
    </row>
    <row r="310" spans="1:10" x14ac:dyDescent="0.35">
      <c r="A310" t="s">
        <v>67</v>
      </c>
      <c r="B310" t="s">
        <v>73</v>
      </c>
      <c r="C310" s="11">
        <v>2016</v>
      </c>
      <c r="D310" s="11">
        <v>179</v>
      </c>
      <c r="E310" s="12">
        <f t="shared" si="14"/>
        <v>6.2023132202826035E-2</v>
      </c>
      <c r="F310" s="12">
        <f t="shared" si="15"/>
        <v>3.8944453026245079E-2</v>
      </c>
      <c r="G310" s="13">
        <v>7964.3</v>
      </c>
      <c r="H310" s="11">
        <v>25.7</v>
      </c>
      <c r="I310" s="11">
        <v>795.07</v>
      </c>
      <c r="J310" s="6"/>
    </row>
    <row r="311" spans="1:10" x14ac:dyDescent="0.35">
      <c r="A311" t="s">
        <v>84</v>
      </c>
      <c r="B311" t="s">
        <v>73</v>
      </c>
      <c r="C311" s="11">
        <v>2016</v>
      </c>
      <c r="D311" s="11">
        <v>253</v>
      </c>
      <c r="E311" s="12">
        <f t="shared" si="14"/>
        <v>8.7663980152597687E-2</v>
      </c>
      <c r="F311" s="12">
        <f t="shared" si="15"/>
        <v>5.5044394500782155E-2</v>
      </c>
      <c r="G311" s="13">
        <v>2485.9</v>
      </c>
      <c r="H311" s="11">
        <v>24.4</v>
      </c>
      <c r="I311" s="11">
        <v>706.37</v>
      </c>
      <c r="J311" s="6"/>
    </row>
    <row r="312" spans="1:10" x14ac:dyDescent="0.35">
      <c r="A312" t="s">
        <v>68</v>
      </c>
      <c r="B312" t="s">
        <v>73</v>
      </c>
      <c r="C312" s="11">
        <v>2016</v>
      </c>
      <c r="D312" s="11">
        <v>43988</v>
      </c>
      <c r="E312" s="12">
        <f t="shared" si="14"/>
        <v>15.241751616412916</v>
      </c>
      <c r="F312" s="12">
        <f t="shared" si="15"/>
        <v>9.5703273727288742</v>
      </c>
      <c r="G312" s="13">
        <v>416648</v>
      </c>
      <c r="H312" s="11">
        <v>22.1</v>
      </c>
      <c r="I312" s="11">
        <v>604.62</v>
      </c>
      <c r="J312" s="6"/>
    </row>
    <row r="313" spans="1:10" x14ac:dyDescent="0.35">
      <c r="A313" t="s">
        <v>69</v>
      </c>
      <c r="B313" t="s">
        <v>73</v>
      </c>
      <c r="C313" s="11">
        <v>2016</v>
      </c>
      <c r="D313" s="11">
        <v>5434</v>
      </c>
      <c r="E313" s="12">
        <f t="shared" si="14"/>
        <v>1.8828698345818808</v>
      </c>
      <c r="F313" s="12">
        <f t="shared" si="15"/>
        <v>1.1822578644950601</v>
      </c>
      <c r="G313" s="13">
        <v>10107.700000000001</v>
      </c>
      <c r="H313" s="11">
        <v>22.3</v>
      </c>
      <c r="I313" s="11">
        <v>355.38</v>
      </c>
      <c r="J313" s="6"/>
    </row>
    <row r="314" spans="1:10" x14ac:dyDescent="0.35">
      <c r="A314" t="s">
        <v>70</v>
      </c>
      <c r="B314" t="s">
        <v>73</v>
      </c>
      <c r="C314" s="11">
        <v>2016</v>
      </c>
      <c r="D314" s="11">
        <v>288602</v>
      </c>
      <c r="E314" s="12">
        <f t="shared" si="14"/>
        <v>100</v>
      </c>
      <c r="F314" s="12">
        <f t="shared" si="15"/>
        <v>62.790206884247944</v>
      </c>
      <c r="G314" s="11">
        <v>2272435</v>
      </c>
    </row>
    <row r="315" spans="1:10" x14ac:dyDescent="0.35">
      <c r="A315" t="s">
        <v>0</v>
      </c>
      <c r="B315" t="s">
        <v>28</v>
      </c>
      <c r="C315" s="11">
        <v>2015</v>
      </c>
      <c r="D315" s="11">
        <v>253</v>
      </c>
      <c r="E315" s="12">
        <f>(D315/174095)*100</f>
        <v>0.14532295585743416</v>
      </c>
      <c r="F315" s="12">
        <f>(D315/464030)*100</f>
        <v>5.4522336917871686E-2</v>
      </c>
      <c r="G315" s="11">
        <v>1693</v>
      </c>
      <c r="H315" s="11">
        <v>22.7</v>
      </c>
      <c r="I315" s="11">
        <v>1089.8900000000001</v>
      </c>
    </row>
    <row r="316" spans="1:10" x14ac:dyDescent="0.35">
      <c r="A316" t="s">
        <v>30</v>
      </c>
      <c r="B316" t="s">
        <v>28</v>
      </c>
      <c r="C316" s="11">
        <v>2015</v>
      </c>
      <c r="D316" s="11">
        <v>978</v>
      </c>
      <c r="E316" s="12">
        <f t="shared" ref="E316:E348" si="16">(D316/174095)*100</f>
        <v>0.56176225623940945</v>
      </c>
      <c r="F316" s="12">
        <f t="shared" ref="F316:F379" si="17">(D316/464030)*100</f>
        <v>0.21076223520031032</v>
      </c>
      <c r="G316" s="11">
        <v>29519.599999999999</v>
      </c>
      <c r="H316" s="11">
        <v>17.399999999999999</v>
      </c>
      <c r="I316" s="11">
        <v>258.01</v>
      </c>
    </row>
    <row r="317" spans="1:10" x14ac:dyDescent="0.35">
      <c r="A317" t="s">
        <v>2</v>
      </c>
      <c r="B317" t="s">
        <v>28</v>
      </c>
      <c r="C317" s="11">
        <v>2015</v>
      </c>
      <c r="D317" s="11">
        <v>124</v>
      </c>
      <c r="E317" s="12">
        <f t="shared" si="16"/>
        <v>7.1225480341193026E-2</v>
      </c>
      <c r="F317" s="12">
        <f t="shared" si="17"/>
        <v>2.67224101889964E-2</v>
      </c>
    </row>
    <row r="318" spans="1:10" x14ac:dyDescent="0.35">
      <c r="A318" t="s">
        <v>31</v>
      </c>
      <c r="B318" t="s">
        <v>28</v>
      </c>
      <c r="C318" s="11">
        <v>2015</v>
      </c>
      <c r="D318" s="11">
        <v>92634</v>
      </c>
      <c r="E318" s="12">
        <f t="shared" si="16"/>
        <v>53.208880209081244</v>
      </c>
      <c r="F318" s="12">
        <f t="shared" si="17"/>
        <v>19.962933431028166</v>
      </c>
      <c r="G318" s="11">
        <v>633594.4</v>
      </c>
      <c r="H318" s="11">
        <v>24</v>
      </c>
      <c r="I318" s="11">
        <v>788.04</v>
      </c>
    </row>
    <row r="319" spans="1:10" x14ac:dyDescent="0.35">
      <c r="A319" t="s">
        <v>3</v>
      </c>
      <c r="B319" t="s">
        <v>28</v>
      </c>
      <c r="C319" s="11">
        <v>2015</v>
      </c>
      <c r="D319" s="11">
        <v>4793</v>
      </c>
      <c r="E319" s="12">
        <f t="shared" si="16"/>
        <v>2.7530945748011142</v>
      </c>
      <c r="F319" s="12">
        <f t="shared" si="17"/>
        <v>1.0329073551279011</v>
      </c>
      <c r="G319" s="11">
        <v>34784.9</v>
      </c>
      <c r="H319" s="11">
        <v>20.6</v>
      </c>
      <c r="I319" s="11">
        <v>390.46</v>
      </c>
    </row>
    <row r="320" spans="1:10" x14ac:dyDescent="0.35">
      <c r="A320" t="s">
        <v>97</v>
      </c>
      <c r="B320" t="s">
        <v>28</v>
      </c>
      <c r="C320" s="11">
        <v>2015</v>
      </c>
      <c r="D320" s="11">
        <v>51</v>
      </c>
      <c r="E320" s="12">
        <f t="shared" si="16"/>
        <v>2.9294350785490683E-2</v>
      </c>
      <c r="F320" s="12">
        <f t="shared" si="17"/>
        <v>1.0990668706764649E-2</v>
      </c>
    </row>
    <row r="321" spans="1:9" x14ac:dyDescent="0.35">
      <c r="A321" t="s">
        <v>4</v>
      </c>
      <c r="B321" t="s">
        <v>28</v>
      </c>
      <c r="C321" s="11">
        <v>2015</v>
      </c>
      <c r="D321" s="11">
        <v>19746</v>
      </c>
      <c r="E321" s="12">
        <f t="shared" si="16"/>
        <v>11.342083345299979</v>
      </c>
      <c r="F321" s="12">
        <f t="shared" si="17"/>
        <v>4.2553283192897009</v>
      </c>
      <c r="G321" s="11">
        <v>331585.5</v>
      </c>
      <c r="H321" s="11">
        <v>20.7</v>
      </c>
      <c r="I321" s="11">
        <v>252.17</v>
      </c>
    </row>
    <row r="322" spans="1:9" x14ac:dyDescent="0.35">
      <c r="A322" t="s">
        <v>5</v>
      </c>
      <c r="B322" t="s">
        <v>28</v>
      </c>
      <c r="C322" s="11">
        <v>2015</v>
      </c>
      <c r="D322" s="11">
        <v>1597</v>
      </c>
      <c r="E322" s="12">
        <f t="shared" si="16"/>
        <v>0.91731525891036503</v>
      </c>
      <c r="F322" s="12">
        <f t="shared" si="17"/>
        <v>0.34415878283731655</v>
      </c>
      <c r="G322" s="11">
        <v>12504.8</v>
      </c>
      <c r="H322" s="11">
        <v>23.6</v>
      </c>
      <c r="I322" s="11">
        <v>713.48</v>
      </c>
    </row>
    <row r="323" spans="1:9" x14ac:dyDescent="0.35">
      <c r="A323" t="s">
        <v>6</v>
      </c>
      <c r="B323" t="s">
        <v>28</v>
      </c>
      <c r="C323" s="11">
        <v>2015</v>
      </c>
      <c r="D323" s="11">
        <v>261</v>
      </c>
      <c r="E323" s="12">
        <f t="shared" si="16"/>
        <v>0.14991814813751111</v>
      </c>
      <c r="F323" s="12">
        <f t="shared" si="17"/>
        <v>5.6246363381677905E-2</v>
      </c>
      <c r="G323" s="11">
        <v>1159.4000000000001</v>
      </c>
      <c r="H323" s="11">
        <v>22.9</v>
      </c>
      <c r="I323" s="11">
        <v>1755.88</v>
      </c>
    </row>
    <row r="324" spans="1:9" x14ac:dyDescent="0.35">
      <c r="A324" t="s">
        <v>7</v>
      </c>
      <c r="B324" t="s">
        <v>28</v>
      </c>
      <c r="C324" s="11">
        <v>2015</v>
      </c>
      <c r="D324" s="11">
        <v>149</v>
      </c>
      <c r="E324" s="12">
        <f t="shared" si="16"/>
        <v>8.5585456216433556E-2</v>
      </c>
      <c r="F324" s="12">
        <f t="shared" si="17"/>
        <v>3.2109992888390837E-2</v>
      </c>
      <c r="G324" s="11">
        <v>539</v>
      </c>
      <c r="H324" s="11">
        <v>23.1</v>
      </c>
      <c r="I324" s="11">
        <v>1235.24</v>
      </c>
    </row>
    <row r="325" spans="1:9" x14ac:dyDescent="0.35">
      <c r="A325" t="s">
        <v>8</v>
      </c>
      <c r="B325" t="s">
        <v>28</v>
      </c>
      <c r="C325" s="11">
        <v>2015</v>
      </c>
      <c r="D325" s="11">
        <v>1190</v>
      </c>
      <c r="E325" s="12">
        <f t="shared" si="16"/>
        <v>0.68353485166144923</v>
      </c>
      <c r="F325" s="12">
        <f t="shared" si="17"/>
        <v>0.25644893649117517</v>
      </c>
      <c r="G325" s="11">
        <v>7209</v>
      </c>
      <c r="H325" s="11">
        <v>21.6</v>
      </c>
      <c r="I325" s="11">
        <v>520.27</v>
      </c>
    </row>
    <row r="326" spans="1:9" x14ac:dyDescent="0.35">
      <c r="A326" t="s">
        <v>9</v>
      </c>
      <c r="B326" t="s">
        <v>28</v>
      </c>
      <c r="C326" s="11">
        <v>2015</v>
      </c>
      <c r="D326" s="11">
        <v>123</v>
      </c>
      <c r="E326" s="12">
        <f t="shared" si="16"/>
        <v>7.0651081306183403E-2</v>
      </c>
      <c r="F326" s="12">
        <f t="shared" si="17"/>
        <v>2.6506906881020621E-2</v>
      </c>
      <c r="G326" s="11">
        <v>498</v>
      </c>
      <c r="H326" s="11">
        <v>23.4</v>
      </c>
      <c r="I326" s="11">
        <v>1414.04</v>
      </c>
    </row>
    <row r="327" spans="1:9" x14ac:dyDescent="0.35">
      <c r="A327" t="s">
        <v>32</v>
      </c>
      <c r="B327" t="s">
        <v>28</v>
      </c>
      <c r="C327" s="11">
        <v>2015</v>
      </c>
      <c r="D327" s="11">
        <v>151</v>
      </c>
      <c r="E327" s="12">
        <f t="shared" si="16"/>
        <v>8.6734254286452803E-2</v>
      </c>
      <c r="F327" s="12">
        <f t="shared" si="17"/>
        <v>3.2540999504342395E-2</v>
      </c>
      <c r="G327" s="11">
        <v>46.5</v>
      </c>
      <c r="H327" s="11">
        <v>21.1</v>
      </c>
      <c r="I327" s="11">
        <v>537.22</v>
      </c>
    </row>
    <row r="328" spans="1:9" x14ac:dyDescent="0.35">
      <c r="A328" t="s">
        <v>33</v>
      </c>
      <c r="B328" t="s">
        <v>28</v>
      </c>
      <c r="C328" s="11">
        <v>2015</v>
      </c>
      <c r="D328" s="11">
        <v>2830</v>
      </c>
      <c r="E328" s="12">
        <f t="shared" si="16"/>
        <v>1.625549269077228</v>
      </c>
      <c r="F328" s="12">
        <f t="shared" si="17"/>
        <v>0.60987436157145014</v>
      </c>
      <c r="G328" s="11">
        <v>25974.2</v>
      </c>
      <c r="H328" s="11">
        <v>23.6</v>
      </c>
      <c r="I328" s="11">
        <v>418.99</v>
      </c>
    </row>
    <row r="329" spans="1:9" x14ac:dyDescent="0.35">
      <c r="A329" t="s">
        <v>10</v>
      </c>
      <c r="B329" t="s">
        <v>28</v>
      </c>
      <c r="C329" s="11">
        <v>2015</v>
      </c>
      <c r="D329" s="11">
        <v>4911</v>
      </c>
      <c r="E329" s="12">
        <f t="shared" si="16"/>
        <v>2.8208736609322496</v>
      </c>
      <c r="F329" s="12">
        <f t="shared" si="17"/>
        <v>1.0583367454690429</v>
      </c>
      <c r="G329" s="11">
        <v>180237.6</v>
      </c>
      <c r="H329" s="11">
        <v>22.6</v>
      </c>
      <c r="I329" s="11">
        <v>283.26</v>
      </c>
    </row>
    <row r="330" spans="1:9" x14ac:dyDescent="0.35">
      <c r="A330" t="s">
        <v>11</v>
      </c>
      <c r="B330" t="s">
        <v>28</v>
      </c>
      <c r="C330" s="11">
        <v>2015</v>
      </c>
      <c r="D330" s="11">
        <v>374</v>
      </c>
      <c r="E330" s="12">
        <f t="shared" si="16"/>
        <v>0.2148252390935983</v>
      </c>
      <c r="F330" s="12">
        <f t="shared" si="17"/>
        <v>8.0598237182940749E-2</v>
      </c>
      <c r="G330" s="11">
        <v>3539.9</v>
      </c>
      <c r="H330" s="11">
        <v>23.8</v>
      </c>
      <c r="I330" s="11">
        <v>531.39</v>
      </c>
    </row>
    <row r="331" spans="1:9" x14ac:dyDescent="0.35">
      <c r="A331" t="s">
        <v>34</v>
      </c>
      <c r="B331" t="s">
        <v>28</v>
      </c>
      <c r="C331" s="11">
        <v>2015</v>
      </c>
      <c r="D331" s="11">
        <v>173</v>
      </c>
      <c r="E331" s="12">
        <f t="shared" si="16"/>
        <v>9.9371033056664462E-2</v>
      </c>
      <c r="F331" s="12">
        <f t="shared" si="17"/>
        <v>3.7282072279809494E-2</v>
      </c>
      <c r="G331" s="11">
        <v>816.4</v>
      </c>
      <c r="H331" s="11">
        <v>18.2</v>
      </c>
      <c r="I331" s="11">
        <v>289.57</v>
      </c>
    </row>
    <row r="332" spans="1:9" x14ac:dyDescent="0.35">
      <c r="A332" t="s">
        <v>13</v>
      </c>
      <c r="B332" t="s">
        <v>28</v>
      </c>
      <c r="C332" s="11">
        <v>2015</v>
      </c>
      <c r="D332" s="11">
        <v>408</v>
      </c>
      <c r="E332" s="12">
        <f t="shared" si="16"/>
        <v>0.23435480628392547</v>
      </c>
      <c r="F332" s="12">
        <f t="shared" si="17"/>
        <v>8.7925349654117191E-2</v>
      </c>
      <c r="G332" s="11">
        <v>963.5</v>
      </c>
      <c r="H332" s="11">
        <v>23.5</v>
      </c>
      <c r="I332" s="11">
        <v>1536.43</v>
      </c>
    </row>
    <row r="333" spans="1:9" x14ac:dyDescent="0.35">
      <c r="A333" t="s">
        <v>35</v>
      </c>
      <c r="B333" t="s">
        <v>28</v>
      </c>
      <c r="C333" s="11">
        <v>2015</v>
      </c>
      <c r="D333" s="11">
        <v>13043</v>
      </c>
      <c r="E333" s="12">
        <f t="shared" si="16"/>
        <v>7.4918866136304887</v>
      </c>
      <c r="F333" s="12">
        <f t="shared" si="17"/>
        <v>2.8108096459280651</v>
      </c>
      <c r="G333" s="11">
        <v>185197</v>
      </c>
      <c r="H333" s="11">
        <v>22.1</v>
      </c>
      <c r="I333" s="11">
        <v>528.19000000000005</v>
      </c>
    </row>
    <row r="334" spans="1:9" x14ac:dyDescent="0.35">
      <c r="A334" t="s">
        <v>14</v>
      </c>
      <c r="B334" t="s">
        <v>28</v>
      </c>
      <c r="C334" s="11">
        <v>2015</v>
      </c>
      <c r="D334" s="11">
        <v>326</v>
      </c>
      <c r="E334" s="12">
        <f t="shared" si="16"/>
        <v>0.18725408541313651</v>
      </c>
      <c r="F334" s="12">
        <f t="shared" si="17"/>
        <v>7.0254078400103448E-2</v>
      </c>
      <c r="G334" s="11">
        <v>1144</v>
      </c>
      <c r="H334" s="11">
        <v>23.8</v>
      </c>
      <c r="I334" s="11">
        <v>1786.2</v>
      </c>
    </row>
    <row r="335" spans="1:9" x14ac:dyDescent="0.35">
      <c r="A335" t="s">
        <v>15</v>
      </c>
      <c r="B335" t="s">
        <v>28</v>
      </c>
      <c r="C335" s="11">
        <v>2015</v>
      </c>
      <c r="D335" s="11">
        <v>14824</v>
      </c>
      <c r="E335" s="12">
        <f t="shared" si="16"/>
        <v>8.5148912949826236</v>
      </c>
      <c r="F335" s="12">
        <f t="shared" si="17"/>
        <v>3.1946210374329245</v>
      </c>
      <c r="G335" s="11">
        <v>88330.7</v>
      </c>
      <c r="H335" s="11">
        <v>22.8</v>
      </c>
      <c r="I335" s="11">
        <v>920.68</v>
      </c>
    </row>
    <row r="336" spans="1:9" x14ac:dyDescent="0.35">
      <c r="A336" t="s">
        <v>16</v>
      </c>
      <c r="B336" t="s">
        <v>28</v>
      </c>
      <c r="C336" s="11">
        <v>2015</v>
      </c>
      <c r="D336" s="11">
        <v>324</v>
      </c>
      <c r="E336" s="12">
        <f t="shared" si="16"/>
        <v>0.18610528734311726</v>
      </c>
      <c r="F336" s="12">
        <f t="shared" si="17"/>
        <v>6.9823071784151883E-2</v>
      </c>
      <c r="G336" s="11">
        <v>932.3</v>
      </c>
      <c r="H336" s="11">
        <v>23.7</v>
      </c>
      <c r="I336" s="11">
        <v>1591.86</v>
      </c>
    </row>
    <row r="337" spans="1:10" x14ac:dyDescent="0.35">
      <c r="A337" t="s">
        <v>36</v>
      </c>
      <c r="B337" t="s">
        <v>28</v>
      </c>
      <c r="C337" s="11">
        <v>2015</v>
      </c>
      <c r="D337" s="11">
        <v>56</v>
      </c>
      <c r="E337" s="12">
        <f t="shared" si="16"/>
        <v>3.2166345960538786E-2</v>
      </c>
      <c r="F337" s="12">
        <f t="shared" si="17"/>
        <v>1.2068185246643536E-2</v>
      </c>
      <c r="G337" s="11">
        <v>25</v>
      </c>
      <c r="H337" s="11">
        <v>23</v>
      </c>
      <c r="I337" s="11">
        <v>2431.52</v>
      </c>
    </row>
    <row r="338" spans="1:10" x14ac:dyDescent="0.35">
      <c r="A338" t="s">
        <v>17</v>
      </c>
      <c r="B338" t="s">
        <v>28</v>
      </c>
      <c r="C338" s="11">
        <v>2015</v>
      </c>
      <c r="D338" s="11">
        <v>746</v>
      </c>
      <c r="E338" s="12">
        <f t="shared" si="16"/>
        <v>0.42850168011717737</v>
      </c>
      <c r="F338" s="12">
        <f t="shared" si="17"/>
        <v>0.16076546774992995</v>
      </c>
      <c r="G338" s="11">
        <v>3558.3</v>
      </c>
      <c r="H338" s="11">
        <v>19.7</v>
      </c>
      <c r="I338" s="11">
        <v>884.84</v>
      </c>
    </row>
    <row r="339" spans="1:10" x14ac:dyDescent="0.35">
      <c r="A339" t="s">
        <v>100</v>
      </c>
      <c r="B339" t="s">
        <v>28</v>
      </c>
      <c r="C339" s="11">
        <v>2015</v>
      </c>
      <c r="D339" s="11">
        <v>200</v>
      </c>
      <c r="E339" s="12">
        <f t="shared" si="16"/>
        <v>0.11487980700192423</v>
      </c>
      <c r="F339" s="12">
        <f t="shared" si="17"/>
        <v>4.3100661595155486E-2</v>
      </c>
      <c r="G339" s="11">
        <v>25.7</v>
      </c>
      <c r="H339" s="11">
        <v>21.8</v>
      </c>
      <c r="I339" s="11">
        <v>2072.46</v>
      </c>
    </row>
    <row r="340" spans="1:10" x14ac:dyDescent="0.35">
      <c r="A340" t="s">
        <v>18</v>
      </c>
      <c r="B340" t="s">
        <v>28</v>
      </c>
      <c r="C340" s="11">
        <v>2015</v>
      </c>
      <c r="D340" s="11">
        <v>1598</v>
      </c>
      <c r="E340" s="12">
        <f t="shared" si="16"/>
        <v>0.91788965794537458</v>
      </c>
      <c r="F340" s="12">
        <f t="shared" si="17"/>
        <v>0.34437428614529236</v>
      </c>
      <c r="G340" s="11">
        <v>38875</v>
      </c>
      <c r="H340" s="11">
        <v>19.8</v>
      </c>
      <c r="I340" s="11">
        <v>313.06</v>
      </c>
    </row>
    <row r="341" spans="1:10" x14ac:dyDescent="0.35">
      <c r="A341" t="s">
        <v>19</v>
      </c>
      <c r="B341" t="s">
        <v>28</v>
      </c>
      <c r="C341" s="11">
        <v>2015</v>
      </c>
      <c r="D341" s="11">
        <v>53</v>
      </c>
      <c r="E341" s="12">
        <f t="shared" si="16"/>
        <v>3.0443148855509923E-2</v>
      </c>
      <c r="F341" s="12">
        <f t="shared" si="17"/>
        <v>1.1421675322716204E-2</v>
      </c>
      <c r="G341" s="11">
        <v>76.900000000000006</v>
      </c>
      <c r="H341" s="11">
        <v>23.5</v>
      </c>
      <c r="I341" s="11">
        <v>1581.41</v>
      </c>
    </row>
    <row r="342" spans="1:10" x14ac:dyDescent="0.35">
      <c r="A342" t="s">
        <v>20</v>
      </c>
      <c r="B342" t="s">
        <v>28</v>
      </c>
      <c r="C342" s="11">
        <v>2015</v>
      </c>
      <c r="D342" s="11">
        <v>1016</v>
      </c>
      <c r="E342" s="12">
        <f t="shared" si="16"/>
        <v>0.58358941956977506</v>
      </c>
      <c r="F342" s="12">
        <f t="shared" si="17"/>
        <v>0.21895136090338985</v>
      </c>
      <c r="G342" s="11">
        <v>15398.9</v>
      </c>
      <c r="H342" s="11">
        <v>21.6</v>
      </c>
      <c r="I342" s="11">
        <v>197.51</v>
      </c>
    </row>
    <row r="343" spans="1:10" x14ac:dyDescent="0.35">
      <c r="A343" t="s">
        <v>21</v>
      </c>
      <c r="B343" t="s">
        <v>28</v>
      </c>
      <c r="C343" s="11">
        <v>2015</v>
      </c>
      <c r="D343" s="11">
        <v>113</v>
      </c>
      <c r="E343" s="12">
        <f t="shared" si="16"/>
        <v>6.4907090956087196E-2</v>
      </c>
      <c r="F343" s="12">
        <f t="shared" si="17"/>
        <v>2.4351873801262847E-2</v>
      </c>
      <c r="G343" s="11">
        <v>2296</v>
      </c>
      <c r="H343" s="11">
        <v>23.1</v>
      </c>
      <c r="I343" s="11">
        <v>558.84</v>
      </c>
    </row>
    <row r="344" spans="1:10" x14ac:dyDescent="0.35">
      <c r="A344" t="s">
        <v>37</v>
      </c>
      <c r="B344" t="s">
        <v>28</v>
      </c>
      <c r="C344" s="11">
        <v>2015</v>
      </c>
      <c r="D344" s="11">
        <v>39</v>
      </c>
      <c r="E344" s="12">
        <f t="shared" si="16"/>
        <v>2.2401562365375226E-2</v>
      </c>
      <c r="F344" s="12">
        <f t="shared" si="17"/>
        <v>8.4046290110553201E-3</v>
      </c>
      <c r="G344" s="11">
        <v>1006.3</v>
      </c>
      <c r="H344" s="11">
        <v>20.9</v>
      </c>
      <c r="I344" s="11">
        <v>714.34</v>
      </c>
    </row>
    <row r="345" spans="1:10" x14ac:dyDescent="0.35">
      <c r="A345" t="s">
        <v>22</v>
      </c>
      <c r="B345" t="s">
        <v>28</v>
      </c>
      <c r="C345" s="11">
        <v>2015</v>
      </c>
      <c r="D345" s="11">
        <v>2905</v>
      </c>
      <c r="E345" s="12">
        <f t="shared" si="16"/>
        <v>1.6686291967029496</v>
      </c>
      <c r="F345" s="12">
        <f t="shared" si="17"/>
        <v>0.62603710966963344</v>
      </c>
      <c r="G345" s="11">
        <v>19436.5</v>
      </c>
      <c r="H345" s="11">
        <v>25.9</v>
      </c>
      <c r="I345" s="11">
        <v>687.81</v>
      </c>
    </row>
    <row r="346" spans="1:10" x14ac:dyDescent="0.35">
      <c r="A346" t="s">
        <v>38</v>
      </c>
      <c r="B346" t="s">
        <v>28</v>
      </c>
      <c r="C346" s="11">
        <v>2015</v>
      </c>
      <c r="D346" s="11">
        <v>4158</v>
      </c>
      <c r="E346" s="12">
        <f t="shared" si="16"/>
        <v>2.388351187570005</v>
      </c>
      <c r="F346" s="12">
        <f t="shared" si="17"/>
        <v>0.89606275456328255</v>
      </c>
      <c r="G346" s="11">
        <v>35878.6</v>
      </c>
      <c r="H346" s="11">
        <v>22</v>
      </c>
      <c r="I346" s="11">
        <v>701.21</v>
      </c>
    </row>
    <row r="347" spans="1:10" x14ac:dyDescent="0.35">
      <c r="A347" t="s">
        <v>23</v>
      </c>
      <c r="B347" t="s">
        <v>28</v>
      </c>
      <c r="C347" s="11">
        <v>2015</v>
      </c>
      <c r="D347" s="11">
        <v>3948</v>
      </c>
      <c r="E347" s="12">
        <f t="shared" si="16"/>
        <v>2.2677273902179844</v>
      </c>
      <c r="F347" s="12">
        <f t="shared" si="17"/>
        <v>0.85080705988836924</v>
      </c>
      <c r="G347" s="11">
        <v>6555.9</v>
      </c>
      <c r="H347" s="11">
        <v>20.9</v>
      </c>
      <c r="I347" s="11">
        <v>333.36</v>
      </c>
    </row>
    <row r="348" spans="1:10" x14ac:dyDescent="0.35">
      <c r="A348" t="s">
        <v>24</v>
      </c>
      <c r="B348" t="s">
        <v>28</v>
      </c>
      <c r="C348" s="11">
        <v>2015</v>
      </c>
      <c r="D348" s="11">
        <v>174095</v>
      </c>
      <c r="E348" s="12">
        <f t="shared" si="16"/>
        <v>100</v>
      </c>
      <c r="F348" s="12">
        <f t="shared" si="17"/>
        <v>37.518048402042972</v>
      </c>
      <c r="G348" s="11">
        <v>1663402.7999999998</v>
      </c>
    </row>
    <row r="349" spans="1:10" x14ac:dyDescent="0.35">
      <c r="A349" t="s">
        <v>39</v>
      </c>
      <c r="B349" t="s">
        <v>73</v>
      </c>
      <c r="C349" s="11">
        <v>2015</v>
      </c>
      <c r="D349" s="11">
        <v>58</v>
      </c>
      <c r="E349" s="12">
        <f>(D349/289935)*100</f>
        <v>2.0004483763602188E-2</v>
      </c>
      <c r="F349" s="12">
        <f t="shared" si="17"/>
        <v>1.2499191862595091E-2</v>
      </c>
      <c r="G349" s="13">
        <v>124.9</v>
      </c>
      <c r="H349" s="11">
        <v>23.9</v>
      </c>
      <c r="I349" s="11">
        <v>1502.78</v>
      </c>
      <c r="J349" s="6"/>
    </row>
    <row r="350" spans="1:10" x14ac:dyDescent="0.35">
      <c r="A350" t="s">
        <v>74</v>
      </c>
      <c r="B350" t="s">
        <v>73</v>
      </c>
      <c r="C350" s="11">
        <v>2015</v>
      </c>
      <c r="D350" s="11">
        <v>941</v>
      </c>
      <c r="E350" s="12">
        <f t="shared" ref="E350:E390" si="18">(D350/289935)*100</f>
        <v>0.32455550381982168</v>
      </c>
      <c r="F350" s="12">
        <f t="shared" si="17"/>
        <v>0.20278861280520655</v>
      </c>
      <c r="G350" s="13">
        <v>7216.3</v>
      </c>
      <c r="H350" s="11">
        <v>22.7</v>
      </c>
      <c r="I350" s="11">
        <v>369.98</v>
      </c>
      <c r="J350" s="6"/>
    </row>
    <row r="351" spans="1:10" x14ac:dyDescent="0.35">
      <c r="A351" t="s">
        <v>40</v>
      </c>
      <c r="B351" t="s">
        <v>73</v>
      </c>
      <c r="C351" s="11">
        <v>2015</v>
      </c>
      <c r="D351" s="11">
        <v>5240</v>
      </c>
      <c r="E351" s="12">
        <f t="shared" si="18"/>
        <v>1.8073016365737149</v>
      </c>
      <c r="F351" s="12">
        <f t="shared" si="17"/>
        <v>1.1292373337930737</v>
      </c>
      <c r="G351" s="13">
        <v>51617.599999999999</v>
      </c>
      <c r="H351" s="11">
        <v>23.8</v>
      </c>
      <c r="I351" s="11">
        <v>343.35</v>
      </c>
      <c r="J351" s="5"/>
    </row>
    <row r="352" spans="1:10" x14ac:dyDescent="0.35">
      <c r="A352" t="s">
        <v>41</v>
      </c>
      <c r="B352" t="s">
        <v>73</v>
      </c>
      <c r="C352" s="11">
        <v>2015</v>
      </c>
      <c r="D352" s="11">
        <v>3323</v>
      </c>
      <c r="E352" s="12">
        <f t="shared" si="18"/>
        <v>1.1461189576974149</v>
      </c>
      <c r="F352" s="12">
        <f t="shared" si="17"/>
        <v>0.71611749240350842</v>
      </c>
      <c r="G352" s="13">
        <v>10550.4</v>
      </c>
      <c r="H352" s="11">
        <v>26</v>
      </c>
      <c r="I352" s="11">
        <v>2162.02</v>
      </c>
      <c r="J352" s="6"/>
    </row>
    <row r="353" spans="1:10" x14ac:dyDescent="0.35">
      <c r="A353" t="s">
        <v>42</v>
      </c>
      <c r="B353" t="s">
        <v>73</v>
      </c>
      <c r="C353" s="11">
        <v>2015</v>
      </c>
      <c r="D353" s="11">
        <v>82243</v>
      </c>
      <c r="E353" s="12">
        <f t="shared" si="18"/>
        <v>28.366013071895424</v>
      </c>
      <c r="F353" s="12">
        <f t="shared" si="17"/>
        <v>17.723638557851864</v>
      </c>
      <c r="G353" s="13">
        <v>455778.5</v>
      </c>
      <c r="H353" s="11">
        <v>25.3</v>
      </c>
      <c r="I353" s="11">
        <v>1316.71</v>
      </c>
      <c r="J353" s="6"/>
    </row>
    <row r="354" spans="1:10" x14ac:dyDescent="0.35">
      <c r="A354" t="s">
        <v>43</v>
      </c>
      <c r="B354" t="s">
        <v>73</v>
      </c>
      <c r="C354" s="11">
        <v>2015</v>
      </c>
      <c r="D354" s="11">
        <v>2683</v>
      </c>
      <c r="E354" s="12">
        <f t="shared" si="18"/>
        <v>0.92537982651283901</v>
      </c>
      <c r="F354" s="12">
        <f t="shared" si="17"/>
        <v>0.57819537529901077</v>
      </c>
      <c r="G354" s="13">
        <v>12296.2</v>
      </c>
      <c r="H354" s="11">
        <v>23.6</v>
      </c>
      <c r="I354" s="11">
        <v>489.13</v>
      </c>
      <c r="J354" s="5"/>
    </row>
    <row r="355" spans="1:10" x14ac:dyDescent="0.35">
      <c r="A355" t="s">
        <v>44</v>
      </c>
      <c r="B355" t="s">
        <v>73</v>
      </c>
      <c r="C355" s="11">
        <v>2015</v>
      </c>
      <c r="D355" s="11">
        <v>59</v>
      </c>
      <c r="E355" s="12">
        <f t="shared" si="18"/>
        <v>2.0349388656078084E-2</v>
      </c>
      <c r="F355" s="12">
        <f t="shared" si="17"/>
        <v>1.2714695170570868E-2</v>
      </c>
      <c r="G355" s="13">
        <v>24</v>
      </c>
      <c r="H355" s="11">
        <v>24.4</v>
      </c>
      <c r="I355" s="11">
        <v>1867.07</v>
      </c>
      <c r="J355" s="6"/>
    </row>
    <row r="356" spans="1:10" x14ac:dyDescent="0.35">
      <c r="A356" t="s">
        <v>45</v>
      </c>
      <c r="B356" t="s">
        <v>73</v>
      </c>
      <c r="C356" s="11">
        <v>2015</v>
      </c>
      <c r="D356" s="11">
        <v>305</v>
      </c>
      <c r="E356" s="12">
        <f t="shared" si="18"/>
        <v>0.10519599220514943</v>
      </c>
      <c r="F356" s="12">
        <f t="shared" si="17"/>
        <v>6.5728508932612117E-2</v>
      </c>
      <c r="G356" s="13">
        <v>2785.4</v>
      </c>
      <c r="H356" s="11">
        <v>26.6</v>
      </c>
      <c r="I356" s="11">
        <v>257.22000000000003</v>
      </c>
      <c r="J356" s="6"/>
    </row>
    <row r="357" spans="1:10" x14ac:dyDescent="0.35">
      <c r="A357" t="s">
        <v>46</v>
      </c>
      <c r="B357" t="s">
        <v>73</v>
      </c>
      <c r="C357" s="11">
        <v>2015</v>
      </c>
      <c r="D357" s="11">
        <v>82</v>
      </c>
      <c r="E357" s="12">
        <f t="shared" si="18"/>
        <v>2.828220118302378E-2</v>
      </c>
      <c r="F357" s="12">
        <f t="shared" si="17"/>
        <v>1.767127125401375E-2</v>
      </c>
      <c r="G357" s="13">
        <v>1212.5999999999999</v>
      </c>
      <c r="H357" s="11">
        <v>25.3</v>
      </c>
      <c r="I357" s="11">
        <v>362.51</v>
      </c>
      <c r="J357" s="6"/>
    </row>
    <row r="358" spans="1:10" x14ac:dyDescent="0.35">
      <c r="A358" t="s">
        <v>47</v>
      </c>
      <c r="B358" t="s">
        <v>73</v>
      </c>
      <c r="C358" s="11">
        <v>2015</v>
      </c>
      <c r="D358" s="11">
        <v>75</v>
      </c>
      <c r="E358" s="12">
        <f t="shared" si="18"/>
        <v>2.5867866935692485E-2</v>
      </c>
      <c r="F358" s="12">
        <f t="shared" si="17"/>
        <v>1.6162748098183306E-2</v>
      </c>
      <c r="G358" s="13">
        <v>311.2</v>
      </c>
      <c r="H358" s="11">
        <v>23.8</v>
      </c>
      <c r="I358" s="11">
        <v>2423.48</v>
      </c>
      <c r="J358" s="6"/>
    </row>
    <row r="359" spans="1:10" x14ac:dyDescent="0.35">
      <c r="A359" t="s">
        <v>85</v>
      </c>
      <c r="B359" t="s">
        <v>73</v>
      </c>
      <c r="C359" s="11">
        <v>2015</v>
      </c>
      <c r="D359" s="11">
        <v>69</v>
      </c>
      <c r="E359" s="12">
        <f t="shared" si="18"/>
        <v>2.3798437580837082E-2</v>
      </c>
      <c r="F359" s="12">
        <f t="shared" si="17"/>
        <v>1.4869728250328644E-2</v>
      </c>
      <c r="G359" s="13">
        <v>426.7</v>
      </c>
      <c r="H359" s="11">
        <v>23.9</v>
      </c>
      <c r="I359" s="11">
        <v>1413.95</v>
      </c>
      <c r="J359" s="6"/>
    </row>
    <row r="360" spans="1:10" x14ac:dyDescent="0.35">
      <c r="A360" t="s">
        <v>48</v>
      </c>
      <c r="B360" t="s">
        <v>73</v>
      </c>
      <c r="C360" s="11">
        <v>2015</v>
      </c>
      <c r="D360" s="11">
        <v>52</v>
      </c>
      <c r="E360" s="12">
        <f t="shared" si="18"/>
        <v>1.7935054408746789E-2</v>
      </c>
      <c r="F360" s="12">
        <f t="shared" si="17"/>
        <v>1.1206172014740426E-2</v>
      </c>
      <c r="G360" s="13">
        <v>160.69999999999999</v>
      </c>
      <c r="H360" s="11">
        <v>22.8</v>
      </c>
      <c r="I360" s="11">
        <v>1654.11</v>
      </c>
      <c r="J360" s="6"/>
    </row>
    <row r="361" spans="1:10" x14ac:dyDescent="0.35">
      <c r="A361" t="s">
        <v>49</v>
      </c>
      <c r="B361" t="s">
        <v>73</v>
      </c>
      <c r="C361" s="11">
        <v>2015</v>
      </c>
      <c r="D361" s="11">
        <v>106</v>
      </c>
      <c r="E361" s="12">
        <f t="shared" si="18"/>
        <v>3.6559918602445375E-2</v>
      </c>
      <c r="F361" s="12">
        <f>(D361/464030)*100</f>
        <v>2.2843350645432407E-2</v>
      </c>
      <c r="G361" s="13">
        <v>272.3</v>
      </c>
      <c r="H361" s="11">
        <v>23.7</v>
      </c>
      <c r="I361" s="11">
        <v>1440.21</v>
      </c>
      <c r="J361" s="6"/>
    </row>
    <row r="362" spans="1:10" x14ac:dyDescent="0.35">
      <c r="A362" t="s">
        <v>50</v>
      </c>
      <c r="B362" t="s">
        <v>73</v>
      </c>
      <c r="C362" s="11">
        <v>2015</v>
      </c>
      <c r="D362" s="11">
        <v>67</v>
      </c>
      <c r="E362" s="12">
        <f t="shared" si="18"/>
        <v>2.3108627795885284E-2</v>
      </c>
      <c r="F362" s="12">
        <f t="shared" si="17"/>
        <v>1.4438721634377089E-2</v>
      </c>
      <c r="G362" s="13">
        <v>1305</v>
      </c>
      <c r="H362" s="11">
        <v>23.4</v>
      </c>
      <c r="I362" s="11">
        <v>488</v>
      </c>
      <c r="J362" s="6"/>
    </row>
    <row r="363" spans="1:10" x14ac:dyDescent="0.35">
      <c r="A363" t="s">
        <v>75</v>
      </c>
      <c r="B363" t="s">
        <v>73</v>
      </c>
      <c r="C363" s="11">
        <v>2015</v>
      </c>
      <c r="D363" s="11">
        <v>304</v>
      </c>
      <c r="E363" s="12">
        <f t="shared" si="18"/>
        <v>0.10485108731267354</v>
      </c>
      <c r="F363" s="12">
        <f t="shared" si="17"/>
        <v>6.5513005624636328E-2</v>
      </c>
      <c r="G363" s="13">
        <v>1387</v>
      </c>
      <c r="H363" s="11">
        <v>21.7</v>
      </c>
      <c r="I363" s="11">
        <v>810.03</v>
      </c>
      <c r="J363" s="6"/>
    </row>
    <row r="364" spans="1:10" x14ac:dyDescent="0.35">
      <c r="A364" t="s">
        <v>76</v>
      </c>
      <c r="B364" t="s">
        <v>73</v>
      </c>
      <c r="C364" s="11">
        <v>2015</v>
      </c>
      <c r="D364" s="11">
        <v>5294</v>
      </c>
      <c r="E364" s="12">
        <f t="shared" si="18"/>
        <v>1.8259265007674133</v>
      </c>
      <c r="F364" s="12">
        <f t="shared" si="17"/>
        <v>1.1408745124237656</v>
      </c>
      <c r="G364" s="13">
        <v>42408.2</v>
      </c>
      <c r="H364" s="11">
        <v>22.7</v>
      </c>
      <c r="I364" s="11">
        <v>497.59</v>
      </c>
      <c r="J364" s="6"/>
    </row>
    <row r="365" spans="1:10" x14ac:dyDescent="0.35">
      <c r="A365" t="s">
        <v>53</v>
      </c>
      <c r="B365" t="s">
        <v>73</v>
      </c>
      <c r="C365" s="11">
        <v>2015</v>
      </c>
      <c r="D365" s="11">
        <v>3295</v>
      </c>
      <c r="E365" s="12">
        <f t="shared" si="18"/>
        <v>1.1364616207080898</v>
      </c>
      <c r="F365" s="12">
        <f t="shared" si="17"/>
        <v>0.71008339978018664</v>
      </c>
      <c r="G365" s="13">
        <v>27764.400000000001</v>
      </c>
      <c r="H365" s="11">
        <v>24.5</v>
      </c>
      <c r="I365" s="11">
        <v>937.54</v>
      </c>
      <c r="J365" s="6"/>
    </row>
    <row r="366" spans="1:10" x14ac:dyDescent="0.35">
      <c r="A366" t="s">
        <v>78</v>
      </c>
      <c r="B366" t="s">
        <v>73</v>
      </c>
      <c r="C366" s="11">
        <v>2015</v>
      </c>
      <c r="D366" s="11">
        <v>999</v>
      </c>
      <c r="E366" s="12">
        <f t="shared" si="18"/>
        <v>0.34455998758342388</v>
      </c>
      <c r="F366" s="12">
        <f t="shared" si="17"/>
        <v>0.21528780466780165</v>
      </c>
      <c r="G366" s="13">
        <v>3647.4</v>
      </c>
      <c r="H366" s="11">
        <v>25</v>
      </c>
      <c r="I366" s="11">
        <v>1493.59</v>
      </c>
      <c r="J366" s="6"/>
    </row>
    <row r="367" spans="1:10" x14ac:dyDescent="0.35">
      <c r="A367" t="s">
        <v>54</v>
      </c>
      <c r="B367" t="s">
        <v>73</v>
      </c>
      <c r="C367" s="11">
        <v>2015</v>
      </c>
      <c r="D367" s="11">
        <v>42373</v>
      </c>
      <c r="E367" s="12">
        <f t="shared" si="18"/>
        <v>14.6146550088813</v>
      </c>
      <c r="F367" s="12">
        <f t="shared" si="17"/>
        <v>9.1315216688576175</v>
      </c>
      <c r="G367" s="13">
        <v>252897.8</v>
      </c>
      <c r="H367" s="11">
        <v>25.2</v>
      </c>
      <c r="I367" s="11">
        <v>740.93</v>
      </c>
      <c r="J367" s="6"/>
    </row>
    <row r="368" spans="1:10" x14ac:dyDescent="0.35">
      <c r="A368" t="s">
        <v>77</v>
      </c>
      <c r="B368" t="s">
        <v>73</v>
      </c>
      <c r="C368" s="11">
        <v>2015</v>
      </c>
      <c r="D368" s="11">
        <v>189</v>
      </c>
      <c r="E368" s="12">
        <f t="shared" si="18"/>
        <v>6.5187024677945057E-2</v>
      </c>
      <c r="F368" s="12">
        <f t="shared" si="17"/>
        <v>4.0730125207421933E-2</v>
      </c>
      <c r="G368" s="13">
        <v>537.29999999999995</v>
      </c>
      <c r="H368" s="11">
        <v>20.8</v>
      </c>
      <c r="I368" s="11">
        <v>2060.44</v>
      </c>
      <c r="J368" s="6"/>
    </row>
    <row r="369" spans="1:16" x14ac:dyDescent="0.35">
      <c r="A369" t="s">
        <v>55</v>
      </c>
      <c r="B369" t="s">
        <v>73</v>
      </c>
      <c r="C369" s="11">
        <v>2015</v>
      </c>
      <c r="D369" s="11">
        <v>494</v>
      </c>
      <c r="E369" s="12">
        <f t="shared" si="18"/>
        <v>0.17038301688309448</v>
      </c>
      <c r="F369" s="12">
        <f t="shared" si="17"/>
        <v>0.10645863414003405</v>
      </c>
      <c r="G369" s="13">
        <v>5700.6</v>
      </c>
      <c r="H369" s="11">
        <v>22.9</v>
      </c>
      <c r="I369" s="11">
        <v>233.92</v>
      </c>
      <c r="J369" s="6"/>
    </row>
    <row r="370" spans="1:16" x14ac:dyDescent="0.35">
      <c r="A370" t="s">
        <v>56</v>
      </c>
      <c r="B370" t="s">
        <v>73</v>
      </c>
      <c r="C370" s="11">
        <v>2015</v>
      </c>
      <c r="D370" s="11">
        <v>84</v>
      </c>
      <c r="E370" s="12">
        <f t="shared" si="18"/>
        <v>2.8972010967975581E-2</v>
      </c>
      <c r="F370" s="12">
        <f t="shared" si="17"/>
        <v>1.8102277869965305E-2</v>
      </c>
      <c r="G370" s="13">
        <v>399.7</v>
      </c>
      <c r="H370" s="11">
        <v>24.6</v>
      </c>
      <c r="I370" s="11">
        <v>1281.3399999999999</v>
      </c>
      <c r="J370" s="6"/>
    </row>
    <row r="371" spans="1:16" x14ac:dyDescent="0.35">
      <c r="A371" t="s">
        <v>79</v>
      </c>
      <c r="B371" t="s">
        <v>73</v>
      </c>
      <c r="C371" s="11">
        <v>2015</v>
      </c>
      <c r="D371" s="11">
        <v>281</v>
      </c>
      <c r="E371" s="12">
        <f t="shared" si="18"/>
        <v>9.6918274785727829E-2</v>
      </c>
      <c r="F371" s="12">
        <f t="shared" si="17"/>
        <v>6.0556429541193453E-2</v>
      </c>
      <c r="G371" s="13">
        <v>633.4</v>
      </c>
      <c r="H371" s="11">
        <v>24.5</v>
      </c>
      <c r="I371" s="11">
        <v>589.89</v>
      </c>
      <c r="J371" s="6"/>
      <c r="O371" s="6"/>
      <c r="P371" s="3"/>
    </row>
    <row r="372" spans="1:16" x14ac:dyDescent="0.35">
      <c r="A372" t="s">
        <v>57</v>
      </c>
      <c r="B372" t="s">
        <v>73</v>
      </c>
      <c r="C372" s="11">
        <v>2015</v>
      </c>
      <c r="D372" s="11">
        <v>155</v>
      </c>
      <c r="E372" s="12">
        <f t="shared" si="18"/>
        <v>5.3460258333764471E-2</v>
      </c>
      <c r="F372" s="12">
        <f t="shared" si="17"/>
        <v>3.3403012736245505E-2</v>
      </c>
      <c r="G372" s="13">
        <v>407.2</v>
      </c>
      <c r="H372" s="11">
        <v>23.9</v>
      </c>
      <c r="I372" s="11">
        <v>1196.83</v>
      </c>
      <c r="J372" s="6"/>
      <c r="O372" s="6"/>
      <c r="P372" s="3"/>
    </row>
    <row r="373" spans="1:16" x14ac:dyDescent="0.35">
      <c r="A373" t="s">
        <v>58</v>
      </c>
      <c r="B373" t="s">
        <v>73</v>
      </c>
      <c r="C373" s="11">
        <v>2015</v>
      </c>
      <c r="D373" s="11">
        <v>2510</v>
      </c>
      <c r="E373" s="12">
        <f t="shared" si="18"/>
        <v>0.86571128011450837</v>
      </c>
      <c r="F373" s="12">
        <f t="shared" si="17"/>
        <v>0.54091330301920137</v>
      </c>
      <c r="G373" s="13">
        <v>22155.3</v>
      </c>
      <c r="H373" s="11">
        <v>25.2</v>
      </c>
      <c r="I373" s="11">
        <v>1213.97</v>
      </c>
      <c r="J373" s="6"/>
      <c r="O373" s="6"/>
      <c r="P373" s="3"/>
    </row>
    <row r="374" spans="1:16" x14ac:dyDescent="0.35">
      <c r="A374" t="s">
        <v>59</v>
      </c>
      <c r="B374" t="s">
        <v>73</v>
      </c>
      <c r="C374" s="11">
        <v>2015</v>
      </c>
      <c r="D374" s="11">
        <v>9059</v>
      </c>
      <c r="E374" s="12">
        <f t="shared" si="18"/>
        <v>3.1244934209391761</v>
      </c>
      <c r="F374" s="12">
        <f t="shared" si="17"/>
        <v>1.9522444669525678</v>
      </c>
      <c r="G374" s="13">
        <v>75217.399999999994</v>
      </c>
      <c r="H374" s="11">
        <v>25.9</v>
      </c>
      <c r="I374" s="11">
        <v>1020.07</v>
      </c>
      <c r="J374" s="6"/>
      <c r="O374" s="6"/>
      <c r="P374" s="3"/>
    </row>
    <row r="375" spans="1:16" x14ac:dyDescent="0.35">
      <c r="A375" t="s">
        <v>60</v>
      </c>
      <c r="B375" t="s">
        <v>73</v>
      </c>
      <c r="C375" s="11">
        <v>2015</v>
      </c>
      <c r="D375" s="11">
        <v>39831</v>
      </c>
      <c r="E375" s="12">
        <f t="shared" si="18"/>
        <v>13.737906772207564</v>
      </c>
      <c r="F375" s="12">
        <f t="shared" si="17"/>
        <v>8.5837122599831908</v>
      </c>
      <c r="G375" s="13">
        <v>185078.8</v>
      </c>
      <c r="H375" s="11">
        <v>25</v>
      </c>
      <c r="I375" s="11">
        <v>1473.03</v>
      </c>
      <c r="J375" s="5"/>
      <c r="O375" s="6"/>
      <c r="P375" s="3"/>
    </row>
    <row r="376" spans="1:16" x14ac:dyDescent="0.35">
      <c r="A376" t="s">
        <v>61</v>
      </c>
      <c r="B376" t="s">
        <v>73</v>
      </c>
      <c r="C376" s="11">
        <v>2015</v>
      </c>
      <c r="D376" s="11">
        <v>51</v>
      </c>
      <c r="E376" s="12">
        <f t="shared" si="18"/>
        <v>1.759014951627089E-2</v>
      </c>
      <c r="F376" s="12">
        <f t="shared" si="17"/>
        <v>1.0990668706764649E-2</v>
      </c>
      <c r="G376" s="13">
        <v>80.400000000000006</v>
      </c>
      <c r="H376" s="11">
        <v>24.5</v>
      </c>
      <c r="I376" s="11">
        <v>1360.63</v>
      </c>
      <c r="J376" s="6"/>
      <c r="O376" s="6"/>
      <c r="P376" s="3"/>
    </row>
    <row r="377" spans="1:16" x14ac:dyDescent="0.35">
      <c r="A377" t="s">
        <v>62</v>
      </c>
      <c r="B377" t="s">
        <v>73</v>
      </c>
      <c r="C377" s="11">
        <v>2015</v>
      </c>
      <c r="D377" s="11">
        <v>586</v>
      </c>
      <c r="E377" s="12">
        <f t="shared" si="18"/>
        <v>0.20211426699087726</v>
      </c>
      <c r="F377" s="12">
        <f t="shared" si="17"/>
        <v>0.12628493847380559</v>
      </c>
      <c r="G377" s="13">
        <v>1860.8</v>
      </c>
      <c r="H377" s="11">
        <v>26.1</v>
      </c>
      <c r="I377" s="11">
        <v>1472.79</v>
      </c>
      <c r="J377" s="6"/>
      <c r="O377" s="6"/>
      <c r="P377" s="3"/>
    </row>
    <row r="378" spans="1:16" x14ac:dyDescent="0.35">
      <c r="A378" t="s">
        <v>63</v>
      </c>
      <c r="B378" t="s">
        <v>73</v>
      </c>
      <c r="C378" s="11">
        <v>2015</v>
      </c>
      <c r="D378" s="11">
        <v>230</v>
      </c>
      <c r="E378" s="12">
        <f t="shared" si="18"/>
        <v>7.9328125269456942E-2</v>
      </c>
      <c r="F378" s="12">
        <f t="shared" si="17"/>
        <v>4.9565760834428804E-2</v>
      </c>
      <c r="G378" s="13">
        <v>37.6</v>
      </c>
      <c r="H378" s="11">
        <v>24.8</v>
      </c>
      <c r="I378" s="11">
        <v>425</v>
      </c>
      <c r="J378" s="6"/>
      <c r="O378" s="6"/>
      <c r="P378" s="3"/>
    </row>
    <row r="379" spans="1:16" x14ac:dyDescent="0.35">
      <c r="A379" t="s">
        <v>80</v>
      </c>
      <c r="B379" t="s">
        <v>73</v>
      </c>
      <c r="C379" s="11">
        <v>2015</v>
      </c>
      <c r="D379" s="11">
        <v>11924</v>
      </c>
      <c r="E379" s="12">
        <f t="shared" si="18"/>
        <v>4.112645937882629</v>
      </c>
      <c r="F379" s="12">
        <f t="shared" si="17"/>
        <v>2.5696614443031702</v>
      </c>
      <c r="G379" s="13">
        <v>279515.59999999998</v>
      </c>
      <c r="H379" s="11">
        <v>23.8</v>
      </c>
      <c r="I379" s="11">
        <v>278.42</v>
      </c>
      <c r="J379" s="6"/>
      <c r="O379" s="6"/>
      <c r="P379" s="3"/>
    </row>
    <row r="380" spans="1:16" x14ac:dyDescent="0.35">
      <c r="A380" t="s">
        <v>64</v>
      </c>
      <c r="B380" t="s">
        <v>73</v>
      </c>
      <c r="C380" s="11">
        <v>2015</v>
      </c>
      <c r="D380" s="11">
        <v>5177</v>
      </c>
      <c r="E380" s="12">
        <f t="shared" si="18"/>
        <v>1.7855726283477331</v>
      </c>
      <c r="F380" s="12">
        <f t="shared" ref="F380:F390" si="19">(D380/464030)*100</f>
        <v>1.1156606253905998</v>
      </c>
      <c r="G380" s="13">
        <v>67686.100000000006</v>
      </c>
      <c r="H380" s="11">
        <v>25.2</v>
      </c>
      <c r="I380" s="11">
        <v>304.08999999999997</v>
      </c>
      <c r="J380" s="6"/>
      <c r="O380" s="6"/>
      <c r="P380" s="3"/>
    </row>
    <row r="381" spans="1:16" x14ac:dyDescent="0.35">
      <c r="A381" t="s">
        <v>81</v>
      </c>
      <c r="B381" t="s">
        <v>73</v>
      </c>
      <c r="C381" s="11">
        <v>2015</v>
      </c>
      <c r="D381" s="11">
        <v>1777</v>
      </c>
      <c r="E381" s="12">
        <f t="shared" si="18"/>
        <v>0.61289599392967387</v>
      </c>
      <c r="F381" s="12">
        <f t="shared" si="19"/>
        <v>0.3829493782729565</v>
      </c>
      <c r="G381" s="13">
        <v>5731.3</v>
      </c>
      <c r="H381" s="11">
        <v>24.2</v>
      </c>
      <c r="I381" s="11">
        <v>1109.55</v>
      </c>
      <c r="J381" s="6"/>
      <c r="O381" s="6"/>
      <c r="P381" s="3"/>
    </row>
    <row r="382" spans="1:16" x14ac:dyDescent="0.35">
      <c r="A382" t="s">
        <v>65</v>
      </c>
      <c r="B382" t="s">
        <v>73</v>
      </c>
      <c r="C382" s="11">
        <v>2015</v>
      </c>
      <c r="D382" s="11">
        <v>87</v>
      </c>
      <c r="E382" s="12">
        <f t="shared" si="18"/>
        <v>3.0006725645403281E-2</v>
      </c>
      <c r="F382" s="12">
        <f t="shared" si="19"/>
        <v>1.8748787793892635E-2</v>
      </c>
      <c r="G382" s="13">
        <v>477.8</v>
      </c>
      <c r="H382" s="11">
        <v>25.7</v>
      </c>
      <c r="I382" s="11">
        <v>735.64</v>
      </c>
      <c r="J382" s="6"/>
      <c r="O382" s="6"/>
      <c r="P382" s="3"/>
    </row>
    <row r="383" spans="1:16" x14ac:dyDescent="0.35">
      <c r="A383" t="s">
        <v>83</v>
      </c>
      <c r="B383" t="s">
        <v>73</v>
      </c>
      <c r="C383" s="11">
        <v>2015</v>
      </c>
      <c r="D383" s="11">
        <v>17658</v>
      </c>
      <c r="E383" s="12">
        <f t="shared" si="18"/>
        <v>6.0903305913394377</v>
      </c>
      <c r="F383" s="12">
        <f t="shared" si="19"/>
        <v>3.8053574122362779</v>
      </c>
      <c r="G383" s="13">
        <v>93293.6</v>
      </c>
      <c r="H383" s="11">
        <v>26.4</v>
      </c>
      <c r="I383" s="11">
        <v>695.25</v>
      </c>
      <c r="J383" s="6"/>
      <c r="O383" s="6"/>
      <c r="P383" s="3"/>
    </row>
    <row r="384" spans="1:16" x14ac:dyDescent="0.35">
      <c r="A384" t="s">
        <v>66</v>
      </c>
      <c r="B384" t="s">
        <v>73</v>
      </c>
      <c r="C384" s="11">
        <v>2015</v>
      </c>
      <c r="D384" s="11">
        <v>492</v>
      </c>
      <c r="E384" s="12">
        <f t="shared" si="18"/>
        <v>0.16969320709814267</v>
      </c>
      <c r="F384" s="12">
        <f t="shared" si="19"/>
        <v>0.10602762752408249</v>
      </c>
      <c r="G384" s="13">
        <v>5892</v>
      </c>
      <c r="H384" s="11">
        <v>25.4</v>
      </c>
      <c r="I384" s="11">
        <v>619.26</v>
      </c>
      <c r="J384" s="6"/>
      <c r="O384" s="6"/>
      <c r="P384" s="3"/>
    </row>
    <row r="385" spans="1:16" x14ac:dyDescent="0.35">
      <c r="A385" t="s">
        <v>82</v>
      </c>
      <c r="B385" t="s">
        <v>73</v>
      </c>
      <c r="C385" s="11">
        <v>2015</v>
      </c>
      <c r="D385" s="11">
        <v>886</v>
      </c>
      <c r="E385" s="12">
        <f t="shared" si="18"/>
        <v>0.3055857347336472</v>
      </c>
      <c r="F385" s="12">
        <f t="shared" si="19"/>
        <v>0.19093593086653879</v>
      </c>
      <c r="G385" s="13">
        <v>11173.2</v>
      </c>
      <c r="H385" s="11">
        <v>24.3</v>
      </c>
      <c r="I385" s="11">
        <v>571.13</v>
      </c>
      <c r="J385" s="6"/>
      <c r="O385" s="6"/>
      <c r="P385" s="3"/>
    </row>
    <row r="386" spans="1:16" x14ac:dyDescent="0.35">
      <c r="A386" t="s">
        <v>67</v>
      </c>
      <c r="B386" t="s">
        <v>73</v>
      </c>
      <c r="C386" s="11">
        <v>2015</v>
      </c>
      <c r="D386" s="11">
        <v>87</v>
      </c>
      <c r="E386" s="12">
        <f t="shared" si="18"/>
        <v>3.0006725645403281E-2</v>
      </c>
      <c r="F386" s="12">
        <f t="shared" si="19"/>
        <v>1.8748787793892635E-2</v>
      </c>
      <c r="G386" s="13">
        <v>2013.6</v>
      </c>
      <c r="H386" s="11">
        <v>25.4</v>
      </c>
      <c r="I386" s="11">
        <v>889.44</v>
      </c>
      <c r="J386" s="5"/>
      <c r="O386" s="6"/>
      <c r="P386" s="3"/>
    </row>
    <row r="387" spans="1:16" x14ac:dyDescent="0.35">
      <c r="A387" t="s">
        <v>84</v>
      </c>
      <c r="B387" t="s">
        <v>73</v>
      </c>
      <c r="C387" s="11">
        <v>2015</v>
      </c>
      <c r="D387" s="11">
        <v>252</v>
      </c>
      <c r="E387" s="12">
        <f t="shared" si="18"/>
        <v>8.6916032903926743E-2</v>
      </c>
      <c r="F387" s="12">
        <f t="shared" si="19"/>
        <v>5.4306833609895917E-2</v>
      </c>
      <c r="G387" s="13">
        <v>1735.6</v>
      </c>
      <c r="H387" s="11">
        <v>25</v>
      </c>
      <c r="I387" s="11">
        <v>695.22</v>
      </c>
      <c r="J387" s="6"/>
      <c r="O387" s="6"/>
      <c r="P387" s="3"/>
    </row>
    <row r="388" spans="1:16" x14ac:dyDescent="0.35">
      <c r="A388" t="s">
        <v>68</v>
      </c>
      <c r="B388" t="s">
        <v>73</v>
      </c>
      <c r="C388" s="11">
        <v>2015</v>
      </c>
      <c r="D388" s="11">
        <v>45087</v>
      </c>
      <c r="E388" s="12">
        <f t="shared" si="18"/>
        <v>15.550726887060891</v>
      </c>
      <c r="F388" s="12">
        <f t="shared" si="19"/>
        <v>9.7163976467038768</v>
      </c>
      <c r="G388" s="13">
        <v>388482.7</v>
      </c>
      <c r="H388" s="11">
        <v>22.2</v>
      </c>
      <c r="I388" s="11">
        <v>575.02</v>
      </c>
      <c r="J388" s="6"/>
      <c r="O388" s="6"/>
      <c r="P388" s="3"/>
    </row>
    <row r="389" spans="1:16" x14ac:dyDescent="0.35">
      <c r="A389" t="s">
        <v>69</v>
      </c>
      <c r="B389" t="s">
        <v>73</v>
      </c>
      <c r="C389" s="11">
        <v>2015</v>
      </c>
      <c r="D389" s="11">
        <v>5471</v>
      </c>
      <c r="E389" s="12">
        <f t="shared" si="18"/>
        <v>1.8869746667356475</v>
      </c>
      <c r="F389" s="12">
        <f t="shared" si="19"/>
        <v>1.1790185979354784</v>
      </c>
      <c r="G389" s="13">
        <v>17387.2</v>
      </c>
      <c r="H389" s="11">
        <v>21.9</v>
      </c>
      <c r="I389" s="11">
        <v>238.62</v>
      </c>
      <c r="J389" s="5"/>
      <c r="O389" s="5"/>
      <c r="P389" s="3"/>
    </row>
    <row r="390" spans="1:16" x14ac:dyDescent="0.35">
      <c r="A390" t="s">
        <v>70</v>
      </c>
      <c r="B390" t="s">
        <v>73</v>
      </c>
      <c r="C390" s="11">
        <v>2015</v>
      </c>
      <c r="D390" s="11">
        <v>289935</v>
      </c>
      <c r="E390" s="12">
        <f t="shared" si="18"/>
        <v>100</v>
      </c>
      <c r="F390" s="12">
        <f t="shared" si="19"/>
        <v>62.481951597957028</v>
      </c>
      <c r="G390" s="11">
        <v>2037683.8</v>
      </c>
      <c r="O390" s="6"/>
      <c r="P390" s="3"/>
    </row>
    <row r="391" spans="1:16" x14ac:dyDescent="0.35">
      <c r="A391" t="s">
        <v>0</v>
      </c>
      <c r="B391" t="s">
        <v>28</v>
      </c>
      <c r="C391" s="11">
        <v>2014</v>
      </c>
      <c r="D391" s="11">
        <v>230</v>
      </c>
      <c r="E391" s="12">
        <f>(D391/175054)*100</f>
        <v>0.13138802883681605</v>
      </c>
      <c r="F391" s="12">
        <f>(D391/465968)*100</f>
        <v>4.9359612677265394E-2</v>
      </c>
      <c r="G391" s="11">
        <v>1759.4</v>
      </c>
      <c r="H391" s="11">
        <v>22.8</v>
      </c>
      <c r="I391" s="11">
        <v>1143.18</v>
      </c>
    </row>
    <row r="392" spans="1:16" x14ac:dyDescent="0.35">
      <c r="A392" t="s">
        <v>30</v>
      </c>
      <c r="B392" t="s">
        <v>28</v>
      </c>
      <c r="C392" s="11">
        <v>2014</v>
      </c>
      <c r="D392" s="11">
        <v>978</v>
      </c>
      <c r="E392" s="12">
        <f t="shared" ref="E392:E424" si="20">(D392/175054)*100</f>
        <v>0.55868474870611351</v>
      </c>
      <c r="F392" s="12">
        <f t="shared" ref="F392:F455" si="21">(D392/465968)*100</f>
        <v>0.20988565738419807</v>
      </c>
      <c r="G392" s="11">
        <v>26774.3</v>
      </c>
      <c r="H392" s="11">
        <v>17.3</v>
      </c>
      <c r="I392" s="11">
        <v>256.27</v>
      </c>
    </row>
    <row r="393" spans="1:16" x14ac:dyDescent="0.35">
      <c r="A393" t="s">
        <v>2</v>
      </c>
      <c r="B393" t="s">
        <v>28</v>
      </c>
      <c r="C393" s="11">
        <v>2014</v>
      </c>
      <c r="D393" s="11">
        <v>148</v>
      </c>
      <c r="E393" s="12">
        <f t="shared" si="20"/>
        <v>8.4545340294994692E-2</v>
      </c>
      <c r="F393" s="12">
        <f t="shared" si="21"/>
        <v>3.1761837722762074E-2</v>
      </c>
    </row>
    <row r="394" spans="1:16" x14ac:dyDescent="0.35">
      <c r="A394" t="s">
        <v>31</v>
      </c>
      <c r="B394" t="s">
        <v>28</v>
      </c>
      <c r="C394" s="11">
        <v>2014</v>
      </c>
      <c r="D394" s="11">
        <v>94279</v>
      </c>
      <c r="E394" s="12">
        <f t="shared" si="20"/>
        <v>53.85709552480948</v>
      </c>
      <c r="F394" s="12">
        <f t="shared" si="21"/>
        <v>20.232934450434364</v>
      </c>
      <c r="G394" s="11">
        <v>719012.3</v>
      </c>
      <c r="H394" s="11">
        <v>23.9</v>
      </c>
      <c r="I394" s="11">
        <v>860.95</v>
      </c>
    </row>
    <row r="395" spans="1:16" x14ac:dyDescent="0.35">
      <c r="A395" t="s">
        <v>3</v>
      </c>
      <c r="B395" t="s">
        <v>28</v>
      </c>
      <c r="C395" s="11">
        <v>2014</v>
      </c>
      <c r="D395" s="11">
        <v>5050</v>
      </c>
      <c r="E395" s="12">
        <f t="shared" si="20"/>
        <v>2.8848241114170485</v>
      </c>
      <c r="F395" s="12">
        <f t="shared" si="21"/>
        <v>1.0837654087834359</v>
      </c>
      <c r="G395" s="11">
        <v>43092.2</v>
      </c>
      <c r="H395" s="11">
        <v>21.1</v>
      </c>
      <c r="I395" s="11">
        <v>366.47</v>
      </c>
    </row>
    <row r="396" spans="1:16" x14ac:dyDescent="0.35">
      <c r="A396" t="s">
        <v>97</v>
      </c>
      <c r="B396" t="s">
        <v>28</v>
      </c>
      <c r="C396" s="11">
        <v>2014</v>
      </c>
      <c r="D396" s="11">
        <v>54</v>
      </c>
      <c r="E396" s="12">
        <f t="shared" si="20"/>
        <v>3.0847624161687251E-2</v>
      </c>
      <c r="F396" s="12">
        <f t="shared" si="21"/>
        <v>1.1588778628575352E-2</v>
      </c>
      <c r="G396" s="11">
        <v>184.9</v>
      </c>
      <c r="H396" s="11">
        <v>26.5</v>
      </c>
      <c r="I396" s="11">
        <v>200</v>
      </c>
    </row>
    <row r="397" spans="1:16" x14ac:dyDescent="0.35">
      <c r="A397" t="s">
        <v>4</v>
      </c>
      <c r="B397" t="s">
        <v>28</v>
      </c>
      <c r="C397" s="11">
        <v>2014</v>
      </c>
      <c r="D397" s="11">
        <v>19787</v>
      </c>
      <c r="E397" s="12">
        <f t="shared" si="20"/>
        <v>11.303369246061216</v>
      </c>
      <c r="F397" s="12">
        <f t="shared" si="21"/>
        <v>4.2464289393263055</v>
      </c>
      <c r="G397" s="11">
        <v>308261</v>
      </c>
      <c r="H397" s="11">
        <v>20.5</v>
      </c>
      <c r="I397" s="11">
        <v>262.01</v>
      </c>
    </row>
    <row r="398" spans="1:16" x14ac:dyDescent="0.35">
      <c r="A398" t="s">
        <v>5</v>
      </c>
      <c r="B398" t="s">
        <v>28</v>
      </c>
      <c r="C398" s="11">
        <v>2014</v>
      </c>
      <c r="D398" s="11">
        <v>1731</v>
      </c>
      <c r="E398" s="12">
        <f t="shared" si="20"/>
        <v>0.9888377300718636</v>
      </c>
      <c r="F398" s="12">
        <f t="shared" si="21"/>
        <v>0.37148473714933217</v>
      </c>
      <c r="G398" s="11">
        <v>14976.5</v>
      </c>
      <c r="H398" s="11">
        <v>23.3</v>
      </c>
      <c r="I398" s="11">
        <v>720.66</v>
      </c>
    </row>
    <row r="399" spans="1:16" x14ac:dyDescent="0.35">
      <c r="A399" t="s">
        <v>6</v>
      </c>
      <c r="B399" t="s">
        <v>28</v>
      </c>
      <c r="C399" s="11">
        <v>2014</v>
      </c>
      <c r="D399" s="11">
        <v>255</v>
      </c>
      <c r="E399" s="12">
        <f t="shared" si="20"/>
        <v>0.14566933631907869</v>
      </c>
      <c r="F399" s="12">
        <f t="shared" si="21"/>
        <v>5.4724787968272508E-2</v>
      </c>
      <c r="G399" s="11">
        <v>1106.3</v>
      </c>
      <c r="H399" s="11">
        <v>23.5</v>
      </c>
      <c r="I399" s="11">
        <v>1547.77</v>
      </c>
    </row>
    <row r="400" spans="1:16" x14ac:dyDescent="0.35">
      <c r="A400" t="s">
        <v>7</v>
      </c>
      <c r="B400" t="s">
        <v>28</v>
      </c>
      <c r="C400" s="11">
        <v>2014</v>
      </c>
      <c r="D400" s="11">
        <v>145</v>
      </c>
      <c r="E400" s="12">
        <f t="shared" si="20"/>
        <v>8.2831583397123168E-2</v>
      </c>
      <c r="F400" s="12">
        <f t="shared" si="21"/>
        <v>3.1118016687841227E-2</v>
      </c>
      <c r="G400" s="11">
        <v>1492.8</v>
      </c>
      <c r="H400" s="11">
        <v>23.2</v>
      </c>
      <c r="I400" s="11">
        <v>1066.1600000000001</v>
      </c>
    </row>
    <row r="401" spans="1:9" x14ac:dyDescent="0.35">
      <c r="A401" t="s">
        <v>8</v>
      </c>
      <c r="B401" t="s">
        <v>28</v>
      </c>
      <c r="C401" s="11">
        <v>2014</v>
      </c>
      <c r="D401" s="11">
        <v>1270</v>
      </c>
      <c r="E401" s="12">
        <f t="shared" si="20"/>
        <v>0.72549042009894082</v>
      </c>
      <c r="F401" s="12">
        <f t="shared" si="21"/>
        <v>0.27255090478316107</v>
      </c>
      <c r="G401" s="11">
        <v>7033.2</v>
      </c>
      <c r="H401" s="11">
        <v>22.6</v>
      </c>
      <c r="I401" s="11">
        <v>542.4</v>
      </c>
    </row>
    <row r="402" spans="1:9" x14ac:dyDescent="0.35">
      <c r="A402" t="s">
        <v>9</v>
      </c>
      <c r="B402" t="s">
        <v>28</v>
      </c>
      <c r="C402" s="11">
        <v>2014</v>
      </c>
      <c r="D402" s="11">
        <v>117</v>
      </c>
      <c r="E402" s="12">
        <f t="shared" si="20"/>
        <v>6.6836519016989046E-2</v>
      </c>
      <c r="F402" s="12">
        <f t="shared" si="21"/>
        <v>2.5109020361913266E-2</v>
      </c>
      <c r="G402" s="11">
        <v>610</v>
      </c>
      <c r="H402" s="11">
        <v>21.8</v>
      </c>
      <c r="I402" s="11">
        <v>1187.44</v>
      </c>
    </row>
    <row r="403" spans="1:9" x14ac:dyDescent="0.35">
      <c r="A403" t="s">
        <v>32</v>
      </c>
      <c r="B403" t="s">
        <v>28</v>
      </c>
      <c r="C403" s="11">
        <v>2014</v>
      </c>
      <c r="D403" s="11">
        <v>1</v>
      </c>
      <c r="E403" s="12">
        <f t="shared" si="20"/>
        <v>5.7125229929050466E-4</v>
      </c>
      <c r="F403" s="12">
        <f t="shared" si="21"/>
        <v>2.1460701164028429E-4</v>
      </c>
      <c r="G403" s="11">
        <v>32.799999999999997</v>
      </c>
      <c r="H403" s="11">
        <v>21.4</v>
      </c>
      <c r="I403" s="11">
        <v>724.58</v>
      </c>
    </row>
    <row r="404" spans="1:9" x14ac:dyDescent="0.35">
      <c r="A404" t="s">
        <v>33</v>
      </c>
      <c r="B404" t="s">
        <v>28</v>
      </c>
      <c r="C404" s="11">
        <v>2014</v>
      </c>
      <c r="D404" s="11">
        <v>2339</v>
      </c>
      <c r="E404" s="12">
        <f t="shared" si="20"/>
        <v>1.3361591280404903</v>
      </c>
      <c r="F404" s="12">
        <f t="shared" si="21"/>
        <v>0.50196580022662507</v>
      </c>
      <c r="G404" s="11">
        <v>44634.6</v>
      </c>
      <c r="H404" s="11">
        <v>22.8</v>
      </c>
      <c r="I404" s="11">
        <v>318.72000000000003</v>
      </c>
    </row>
    <row r="405" spans="1:9" x14ac:dyDescent="0.35">
      <c r="A405" t="s">
        <v>10</v>
      </c>
      <c r="B405" t="s">
        <v>28</v>
      </c>
      <c r="C405" s="11">
        <v>2014</v>
      </c>
      <c r="D405" s="11">
        <v>4403</v>
      </c>
      <c r="E405" s="12">
        <f t="shared" si="20"/>
        <v>2.5152238737760917</v>
      </c>
      <c r="F405" s="12">
        <f t="shared" si="21"/>
        <v>0.94491467225217185</v>
      </c>
      <c r="G405" s="11">
        <v>158521.4</v>
      </c>
      <c r="H405" s="11">
        <v>23.1</v>
      </c>
      <c r="I405" s="11">
        <v>295.38</v>
      </c>
    </row>
    <row r="406" spans="1:9" x14ac:dyDescent="0.35">
      <c r="A406" t="s">
        <v>11</v>
      </c>
      <c r="B406" t="s">
        <v>28</v>
      </c>
      <c r="C406" s="11">
        <v>2014</v>
      </c>
      <c r="D406" s="11">
        <v>308</v>
      </c>
      <c r="E406" s="12">
        <f t="shared" si="20"/>
        <v>0.17594570818147542</v>
      </c>
      <c r="F406" s="12">
        <f t="shared" si="21"/>
        <v>6.6098959585207562E-2</v>
      </c>
      <c r="G406" s="11">
        <v>3126.9</v>
      </c>
      <c r="H406" s="11">
        <v>23.6</v>
      </c>
      <c r="I406" s="11">
        <v>569.65</v>
      </c>
    </row>
    <row r="407" spans="1:9" x14ac:dyDescent="0.35">
      <c r="A407" t="s">
        <v>34</v>
      </c>
      <c r="B407" t="s">
        <v>28</v>
      </c>
      <c r="C407" s="11">
        <v>2014</v>
      </c>
      <c r="D407" s="11">
        <v>213</v>
      </c>
      <c r="E407" s="12">
        <f t="shared" si="20"/>
        <v>0.12167673974887748</v>
      </c>
      <c r="F407" s="12">
        <f t="shared" si="21"/>
        <v>4.5711293479380556E-2</v>
      </c>
      <c r="G407" s="11">
        <v>786.4</v>
      </c>
      <c r="H407" s="11">
        <v>20.399999999999999</v>
      </c>
      <c r="I407" s="11">
        <v>286.3</v>
      </c>
    </row>
    <row r="408" spans="1:9" x14ac:dyDescent="0.35">
      <c r="A408" t="s">
        <v>13</v>
      </c>
      <c r="B408" t="s">
        <v>28</v>
      </c>
      <c r="C408" s="11">
        <v>2014</v>
      </c>
      <c r="D408" s="11">
        <v>419</v>
      </c>
      <c r="E408" s="12">
        <f t="shared" si="20"/>
        <v>0.23935471340272144</v>
      </c>
      <c r="F408" s="12">
        <f t="shared" si="21"/>
        <v>8.9920337877279127E-2</v>
      </c>
      <c r="G408" s="11">
        <v>1556.4</v>
      </c>
      <c r="H408" s="11">
        <v>23.8</v>
      </c>
      <c r="I408" s="11">
        <v>1413.51</v>
      </c>
    </row>
    <row r="409" spans="1:9" x14ac:dyDescent="0.35">
      <c r="A409" t="s">
        <v>35</v>
      </c>
      <c r="B409" t="s">
        <v>28</v>
      </c>
      <c r="C409" s="11">
        <v>2014</v>
      </c>
      <c r="D409" s="11">
        <v>13080</v>
      </c>
      <c r="E409" s="12">
        <f t="shared" si="20"/>
        <v>7.4719800747198004</v>
      </c>
      <c r="F409" s="12">
        <f t="shared" si="21"/>
        <v>2.8070597122549188</v>
      </c>
      <c r="G409" s="11">
        <v>181872.9</v>
      </c>
      <c r="H409" s="11">
        <v>22.7</v>
      </c>
      <c r="I409" s="11">
        <v>580.52</v>
      </c>
    </row>
    <row r="410" spans="1:9" x14ac:dyDescent="0.35">
      <c r="A410" t="s">
        <v>14</v>
      </c>
      <c r="B410" t="s">
        <v>28</v>
      </c>
      <c r="C410" s="11">
        <v>2014</v>
      </c>
      <c r="D410" s="11">
        <v>337</v>
      </c>
      <c r="E410" s="12">
        <f t="shared" si="20"/>
        <v>0.19251202486090005</v>
      </c>
      <c r="F410" s="12">
        <f t="shared" si="21"/>
        <v>7.2322562922775807E-2</v>
      </c>
      <c r="G410" s="11">
        <v>1219.5</v>
      </c>
      <c r="H410" s="11">
        <v>23.7</v>
      </c>
      <c r="I410" s="11">
        <v>1737.15</v>
      </c>
    </row>
    <row r="411" spans="1:9" x14ac:dyDescent="0.35">
      <c r="A411" t="s">
        <v>15</v>
      </c>
      <c r="B411" t="s">
        <v>28</v>
      </c>
      <c r="C411" s="11">
        <v>2014</v>
      </c>
      <c r="D411" s="11">
        <v>14781</v>
      </c>
      <c r="E411" s="12">
        <f t="shared" si="20"/>
        <v>8.4436802358129484</v>
      </c>
      <c r="F411" s="12">
        <f t="shared" si="21"/>
        <v>3.1721062390550427</v>
      </c>
      <c r="G411" s="11">
        <v>111081.4</v>
      </c>
      <c r="H411" s="11">
        <v>23</v>
      </c>
      <c r="I411" s="11">
        <v>956.83</v>
      </c>
    </row>
    <row r="412" spans="1:9" x14ac:dyDescent="0.35">
      <c r="A412" t="s">
        <v>16</v>
      </c>
      <c r="B412" t="s">
        <v>28</v>
      </c>
      <c r="C412" s="11">
        <v>2014</v>
      </c>
      <c r="D412" s="11">
        <v>322</v>
      </c>
      <c r="E412" s="12">
        <f t="shared" si="20"/>
        <v>0.1839432403715425</v>
      </c>
      <c r="F412" s="12">
        <f t="shared" si="21"/>
        <v>6.910345774817156E-2</v>
      </c>
      <c r="G412" s="11">
        <v>1208.5999999999999</v>
      </c>
      <c r="H412" s="11">
        <v>23.7</v>
      </c>
      <c r="I412" s="11">
        <v>1655.17</v>
      </c>
    </row>
    <row r="413" spans="1:9" x14ac:dyDescent="0.35">
      <c r="A413" t="s">
        <v>36</v>
      </c>
      <c r="B413" t="s">
        <v>28</v>
      </c>
      <c r="C413" s="11">
        <v>2014</v>
      </c>
      <c r="D413" s="11">
        <v>56</v>
      </c>
      <c r="E413" s="12">
        <f t="shared" si="20"/>
        <v>3.1990128760268258E-2</v>
      </c>
      <c r="F413" s="12">
        <f t="shared" si="21"/>
        <v>1.2017992651855922E-2</v>
      </c>
      <c r="G413" s="11">
        <v>21.2</v>
      </c>
      <c r="H413" s="11">
        <v>22.6</v>
      </c>
      <c r="I413" s="11">
        <v>2383.56</v>
      </c>
    </row>
    <row r="414" spans="1:9" x14ac:dyDescent="0.35">
      <c r="A414" t="s">
        <v>17</v>
      </c>
      <c r="B414" t="s">
        <v>28</v>
      </c>
      <c r="C414" s="11">
        <v>2014</v>
      </c>
      <c r="D414" s="11">
        <v>844</v>
      </c>
      <c r="E414" s="12">
        <f t="shared" si="20"/>
        <v>0.48213694060118595</v>
      </c>
      <c r="F414" s="12">
        <f t="shared" si="21"/>
        <v>0.18112831782439995</v>
      </c>
      <c r="G414" s="11">
        <v>4738</v>
      </c>
      <c r="H414" s="11">
        <v>21.1</v>
      </c>
      <c r="I414" s="11">
        <v>860.44</v>
      </c>
    </row>
    <row r="415" spans="1:9" x14ac:dyDescent="0.35">
      <c r="A415" t="s">
        <v>100</v>
      </c>
      <c r="B415" t="s">
        <v>28</v>
      </c>
      <c r="C415" s="11">
        <v>2014</v>
      </c>
      <c r="D415" s="11">
        <v>198</v>
      </c>
      <c r="E415" s="12">
        <f t="shared" si="20"/>
        <v>0.11310795525951992</v>
      </c>
      <c r="F415" s="12">
        <f t="shared" si="21"/>
        <v>4.2492188304776295E-2</v>
      </c>
      <c r="G415" s="11">
        <v>20.8</v>
      </c>
      <c r="H415" s="11">
        <v>20.5</v>
      </c>
      <c r="I415" s="11">
        <v>2000</v>
      </c>
    </row>
    <row r="416" spans="1:9" x14ac:dyDescent="0.35">
      <c r="A416" t="s">
        <v>18</v>
      </c>
      <c r="B416" t="s">
        <v>28</v>
      </c>
      <c r="C416" s="11">
        <v>2014</v>
      </c>
      <c r="D416" s="11">
        <v>1687</v>
      </c>
      <c r="E416" s="12">
        <f t="shared" si="20"/>
        <v>0.96370262890308134</v>
      </c>
      <c r="F416" s="12">
        <f t="shared" si="21"/>
        <v>0.36204202863715962</v>
      </c>
      <c r="G416" s="11">
        <v>30566.1</v>
      </c>
      <c r="H416" s="11">
        <v>22.1</v>
      </c>
      <c r="I416" s="11">
        <v>309.12</v>
      </c>
    </row>
    <row r="417" spans="1:10" x14ac:dyDescent="0.35">
      <c r="A417" t="s">
        <v>19</v>
      </c>
      <c r="B417" t="s">
        <v>28</v>
      </c>
      <c r="C417" s="11">
        <v>2014</v>
      </c>
      <c r="D417" s="11">
        <v>116</v>
      </c>
      <c r="E417" s="12">
        <f t="shared" si="20"/>
        <v>6.6265266717698543E-2</v>
      </c>
      <c r="F417" s="12">
        <f t="shared" si="21"/>
        <v>2.4894413350272978E-2</v>
      </c>
      <c r="G417" s="11">
        <v>149</v>
      </c>
      <c r="H417" s="11">
        <v>21.8</v>
      </c>
      <c r="I417" s="11">
        <v>1236.2</v>
      </c>
    </row>
    <row r="418" spans="1:10" x14ac:dyDescent="0.35">
      <c r="A418" t="s">
        <v>20</v>
      </c>
      <c r="B418" t="s">
        <v>28</v>
      </c>
      <c r="C418" s="11">
        <v>2014</v>
      </c>
      <c r="D418" s="11">
        <v>944</v>
      </c>
      <c r="E418" s="12">
        <f t="shared" si="20"/>
        <v>0.5392621705302364</v>
      </c>
      <c r="F418" s="12">
        <f t="shared" si="21"/>
        <v>0.20258901898842838</v>
      </c>
      <c r="G418" s="11">
        <v>19509.7</v>
      </c>
      <c r="H418" s="11">
        <v>22.1</v>
      </c>
      <c r="I418" s="11">
        <v>214.12</v>
      </c>
    </row>
    <row r="419" spans="1:10" x14ac:dyDescent="0.35">
      <c r="A419" t="s">
        <v>21</v>
      </c>
      <c r="B419" t="s">
        <v>28</v>
      </c>
      <c r="C419" s="11">
        <v>2014</v>
      </c>
      <c r="D419" s="11">
        <v>96</v>
      </c>
      <c r="E419" s="12">
        <f t="shared" si="20"/>
        <v>5.4840220731888441E-2</v>
      </c>
      <c r="F419" s="12">
        <f t="shared" si="21"/>
        <v>2.0602273117467294E-2</v>
      </c>
      <c r="G419" s="11">
        <v>1607.7</v>
      </c>
      <c r="H419" s="11">
        <v>23.9</v>
      </c>
      <c r="I419" s="11">
        <v>560.32000000000005</v>
      </c>
    </row>
    <row r="420" spans="1:10" x14ac:dyDescent="0.35">
      <c r="A420" t="s">
        <v>37</v>
      </c>
      <c r="B420" t="s">
        <v>28</v>
      </c>
      <c r="C420" s="11">
        <v>2014</v>
      </c>
      <c r="D420" s="11">
        <v>27</v>
      </c>
      <c r="E420" s="12">
        <f t="shared" si="20"/>
        <v>1.5423812080843625E-2</v>
      </c>
      <c r="F420" s="12">
        <f t="shared" si="21"/>
        <v>5.7943893142876762E-3</v>
      </c>
      <c r="G420" s="11">
        <v>908.6</v>
      </c>
      <c r="H420" s="11">
        <v>20.6</v>
      </c>
      <c r="I420" s="11">
        <v>701.23</v>
      </c>
    </row>
    <row r="421" spans="1:10" x14ac:dyDescent="0.35">
      <c r="A421" t="s">
        <v>22</v>
      </c>
      <c r="B421" t="s">
        <v>28</v>
      </c>
      <c r="C421" s="11">
        <v>2014</v>
      </c>
      <c r="D421" s="11">
        <v>2982</v>
      </c>
      <c r="E421" s="12">
        <f t="shared" si="20"/>
        <v>1.7034743564842847</v>
      </c>
      <c r="F421" s="12">
        <f t="shared" si="21"/>
        <v>0.63995810871132786</v>
      </c>
      <c r="G421" s="11">
        <v>24370.400000000001</v>
      </c>
      <c r="H421" s="11">
        <v>25.4</v>
      </c>
      <c r="I421" s="11">
        <v>738.04</v>
      </c>
    </row>
    <row r="422" spans="1:10" x14ac:dyDescent="0.35">
      <c r="A422" t="s">
        <v>38</v>
      </c>
      <c r="B422" t="s">
        <v>28</v>
      </c>
      <c r="C422" s="11">
        <v>2014</v>
      </c>
      <c r="D422" s="11">
        <v>4021</v>
      </c>
      <c r="E422" s="12">
        <f t="shared" si="20"/>
        <v>2.2970054954471193</v>
      </c>
      <c r="F422" s="12">
        <f t="shared" si="21"/>
        <v>0.86293479380558313</v>
      </c>
      <c r="G422" s="11">
        <v>36516.699999999997</v>
      </c>
      <c r="H422" s="11">
        <v>22.3</v>
      </c>
      <c r="I422" s="11">
        <v>743.18</v>
      </c>
    </row>
    <row r="423" spans="1:10" x14ac:dyDescent="0.35">
      <c r="A423" t="s">
        <v>23</v>
      </c>
      <c r="B423" t="s">
        <v>28</v>
      </c>
      <c r="C423" s="11">
        <v>2014</v>
      </c>
      <c r="D423" s="11">
        <v>3836</v>
      </c>
      <c r="E423" s="12">
        <f t="shared" si="20"/>
        <v>2.191323820078376</v>
      </c>
      <c r="F423" s="12">
        <f t="shared" si="21"/>
        <v>0.82323249665213072</v>
      </c>
      <c r="G423" s="11">
        <v>5745.1</v>
      </c>
      <c r="H423" s="11">
        <v>22.5</v>
      </c>
      <c r="I423" s="11">
        <v>410.95</v>
      </c>
    </row>
    <row r="424" spans="1:10" x14ac:dyDescent="0.35">
      <c r="A424" t="s">
        <v>24</v>
      </c>
      <c r="B424" t="s">
        <v>28</v>
      </c>
      <c r="C424" s="11">
        <v>2014</v>
      </c>
      <c r="D424" s="11">
        <v>175054</v>
      </c>
      <c r="E424" s="12">
        <f t="shared" si="20"/>
        <v>100</v>
      </c>
      <c r="F424" s="12">
        <f t="shared" si="21"/>
        <v>37.56781581567833</v>
      </c>
      <c r="G424" s="11">
        <v>1752497.0999999999</v>
      </c>
    </row>
    <row r="425" spans="1:10" x14ac:dyDescent="0.35">
      <c r="A425" t="s">
        <v>39</v>
      </c>
      <c r="B425" t="s">
        <v>73</v>
      </c>
      <c r="C425" s="11">
        <v>2014</v>
      </c>
      <c r="D425" s="11">
        <v>58</v>
      </c>
      <c r="E425" s="12">
        <f>(D425/290914)*100</f>
        <v>1.9937163560364918E-2</v>
      </c>
      <c r="F425" s="12">
        <f t="shared" si="21"/>
        <v>1.2447206675136489E-2</v>
      </c>
      <c r="G425" s="13">
        <v>168.1</v>
      </c>
      <c r="H425" s="11">
        <v>24</v>
      </c>
      <c r="I425" s="11">
        <v>1368.2</v>
      </c>
      <c r="J425" s="6"/>
    </row>
    <row r="426" spans="1:10" x14ac:dyDescent="0.35">
      <c r="A426" t="s">
        <v>74</v>
      </c>
      <c r="B426" t="s">
        <v>73</v>
      </c>
      <c r="C426" s="11">
        <v>2014</v>
      </c>
      <c r="D426" s="11">
        <v>941</v>
      </c>
      <c r="E426" s="12">
        <f t="shared" ref="E426:E467" si="22">(D426/290914)*100</f>
        <v>0.32346329155695497</v>
      </c>
      <c r="F426" s="12">
        <f t="shared" si="21"/>
        <v>0.20194519795350752</v>
      </c>
      <c r="G426" s="13">
        <v>7096</v>
      </c>
      <c r="H426" s="11">
        <v>23.5</v>
      </c>
      <c r="I426" s="11">
        <v>425.61</v>
      </c>
      <c r="J426" s="6"/>
    </row>
    <row r="427" spans="1:10" x14ac:dyDescent="0.35">
      <c r="A427" t="s">
        <v>40</v>
      </c>
      <c r="B427" t="s">
        <v>73</v>
      </c>
      <c r="C427" s="11">
        <v>2014</v>
      </c>
      <c r="D427" s="11">
        <v>5800</v>
      </c>
      <c r="E427" s="12">
        <f t="shared" si="22"/>
        <v>1.9937163560364919</v>
      </c>
      <c r="F427" s="12">
        <f t="shared" si="21"/>
        <v>1.2447206675136491</v>
      </c>
      <c r="G427" s="13">
        <v>44700.6</v>
      </c>
      <c r="H427" s="11">
        <v>23.4</v>
      </c>
      <c r="I427" s="11">
        <v>366.37</v>
      </c>
      <c r="J427" s="6"/>
    </row>
    <row r="428" spans="1:10" x14ac:dyDescent="0.35">
      <c r="A428" t="s">
        <v>41</v>
      </c>
      <c r="B428" t="s">
        <v>73</v>
      </c>
      <c r="C428" s="11">
        <v>2014</v>
      </c>
      <c r="D428" s="11">
        <v>3429</v>
      </c>
      <c r="E428" s="12">
        <f t="shared" si="22"/>
        <v>1.1786988594567467</v>
      </c>
      <c r="F428" s="12">
        <f t="shared" si="21"/>
        <v>0.73588744291453489</v>
      </c>
      <c r="G428" s="13">
        <v>13154.8</v>
      </c>
      <c r="H428" s="11">
        <v>25.8</v>
      </c>
      <c r="I428" s="11">
        <v>2167.9299999999998</v>
      </c>
      <c r="J428" s="6"/>
    </row>
    <row r="429" spans="1:10" x14ac:dyDescent="0.35">
      <c r="A429" t="s">
        <v>42</v>
      </c>
      <c r="B429" t="s">
        <v>73</v>
      </c>
      <c r="C429" s="11">
        <v>2014</v>
      </c>
      <c r="D429" s="11">
        <v>79864</v>
      </c>
      <c r="E429" s="12">
        <f t="shared" si="22"/>
        <v>27.45278673422386</v>
      </c>
      <c r="F429" s="12">
        <f t="shared" si="21"/>
        <v>17.139374377639665</v>
      </c>
      <c r="G429" s="13">
        <v>514507.2</v>
      </c>
      <c r="H429" s="11">
        <v>25.2</v>
      </c>
      <c r="I429" s="11">
        <v>1427.79</v>
      </c>
      <c r="J429" s="6"/>
    </row>
    <row r="430" spans="1:10" x14ac:dyDescent="0.35">
      <c r="A430" t="s">
        <v>43</v>
      </c>
      <c r="B430" t="s">
        <v>73</v>
      </c>
      <c r="C430" s="11">
        <v>2014</v>
      </c>
      <c r="D430" s="11">
        <v>2460</v>
      </c>
      <c r="E430" s="12">
        <f t="shared" si="22"/>
        <v>0.84561073031892597</v>
      </c>
      <c r="F430" s="12">
        <f t="shared" si="21"/>
        <v>0.52793324863509938</v>
      </c>
      <c r="G430" s="13">
        <v>14073.9</v>
      </c>
      <c r="H430" s="11">
        <v>22.7</v>
      </c>
      <c r="I430" s="11">
        <v>491.76</v>
      </c>
      <c r="J430" s="6"/>
    </row>
    <row r="431" spans="1:10" x14ac:dyDescent="0.35">
      <c r="A431" t="s">
        <v>44</v>
      </c>
      <c r="B431" t="s">
        <v>73</v>
      </c>
      <c r="C431" s="11">
        <v>2014</v>
      </c>
      <c r="D431" s="11">
        <v>59</v>
      </c>
      <c r="E431" s="12">
        <f t="shared" si="22"/>
        <v>2.0280907759681555E-2</v>
      </c>
      <c r="F431" s="12">
        <f t="shared" si="21"/>
        <v>1.2661813686776774E-2</v>
      </c>
      <c r="G431" s="13">
        <v>36.700000000000003</v>
      </c>
      <c r="H431" s="11">
        <v>24.9</v>
      </c>
      <c r="I431" s="11">
        <v>1668.55</v>
      </c>
      <c r="J431" s="6"/>
    </row>
    <row r="432" spans="1:10" x14ac:dyDescent="0.35">
      <c r="A432" t="s">
        <v>45</v>
      </c>
      <c r="B432" t="s">
        <v>73</v>
      </c>
      <c r="C432" s="11">
        <v>2014</v>
      </c>
      <c r="D432" s="11">
        <v>369</v>
      </c>
      <c r="E432" s="12">
        <f t="shared" si="22"/>
        <v>0.12684160954783888</v>
      </c>
      <c r="F432" s="12">
        <f t="shared" si="21"/>
        <v>7.9189987295264913E-2</v>
      </c>
      <c r="G432" s="13">
        <v>3751.7</v>
      </c>
      <c r="H432" s="11">
        <v>25.6</v>
      </c>
      <c r="I432" s="11">
        <v>267.95999999999998</v>
      </c>
      <c r="J432" s="6"/>
    </row>
    <row r="433" spans="1:10" x14ac:dyDescent="0.35">
      <c r="A433" t="s">
        <v>46</v>
      </c>
      <c r="B433" t="s">
        <v>73</v>
      </c>
      <c r="C433" s="11">
        <v>2014</v>
      </c>
      <c r="D433" s="11">
        <v>82</v>
      </c>
      <c r="E433" s="12">
        <f t="shared" si="22"/>
        <v>2.8187024343964195E-2</v>
      </c>
      <c r="F433" s="12">
        <f t="shared" si="21"/>
        <v>1.7597774954503313E-2</v>
      </c>
      <c r="G433" s="13">
        <v>345.9</v>
      </c>
      <c r="H433" s="11">
        <v>24.5</v>
      </c>
      <c r="I433" s="11">
        <v>371.52</v>
      </c>
      <c r="J433" s="6"/>
    </row>
    <row r="434" spans="1:10" x14ac:dyDescent="0.35">
      <c r="A434" t="s">
        <v>47</v>
      </c>
      <c r="B434" t="s">
        <v>73</v>
      </c>
      <c r="C434" s="11">
        <v>2014</v>
      </c>
      <c r="D434" s="11">
        <v>89</v>
      </c>
      <c r="E434" s="12">
        <f t="shared" si="22"/>
        <v>3.0593233739180652E-2</v>
      </c>
      <c r="F434" s="12">
        <f t="shared" si="21"/>
        <v>1.9100024035985305E-2</v>
      </c>
      <c r="G434" s="13">
        <v>366.3</v>
      </c>
      <c r="H434" s="11">
        <v>23.8</v>
      </c>
      <c r="I434" s="11">
        <v>2229.87</v>
      </c>
      <c r="J434" s="6"/>
    </row>
    <row r="435" spans="1:10" x14ac:dyDescent="0.35">
      <c r="A435" t="s">
        <v>85</v>
      </c>
      <c r="B435" t="s">
        <v>73</v>
      </c>
      <c r="C435" s="11">
        <v>2014</v>
      </c>
      <c r="D435" s="11">
        <v>80</v>
      </c>
      <c r="E435" s="12">
        <f t="shared" si="22"/>
        <v>2.7499535945330923E-2</v>
      </c>
      <c r="F435" s="12">
        <f t="shared" si="21"/>
        <v>1.7168560931222744E-2</v>
      </c>
      <c r="G435" s="13">
        <v>462.2</v>
      </c>
      <c r="H435" s="11">
        <v>23.7</v>
      </c>
      <c r="I435" s="11">
        <v>1298.1600000000001</v>
      </c>
      <c r="J435" s="6"/>
    </row>
    <row r="436" spans="1:10" x14ac:dyDescent="0.35">
      <c r="A436" t="s">
        <v>48</v>
      </c>
      <c r="B436" t="s">
        <v>73</v>
      </c>
      <c r="C436" s="11">
        <v>2014</v>
      </c>
      <c r="D436" s="11">
        <v>54</v>
      </c>
      <c r="E436" s="12">
        <f t="shared" si="22"/>
        <v>1.8562186763098374E-2</v>
      </c>
      <c r="F436" s="12">
        <f t="shared" si="21"/>
        <v>1.1588778628575352E-2</v>
      </c>
      <c r="G436" s="13">
        <v>178.7</v>
      </c>
      <c r="H436" s="11">
        <v>23.3</v>
      </c>
      <c r="I436" s="11">
        <v>1642.64</v>
      </c>
      <c r="J436" s="6"/>
    </row>
    <row r="437" spans="1:10" x14ac:dyDescent="0.35">
      <c r="A437" t="s">
        <v>49</v>
      </c>
      <c r="B437" t="s">
        <v>73</v>
      </c>
      <c r="C437" s="11">
        <v>2014</v>
      </c>
      <c r="D437" s="11">
        <v>112</v>
      </c>
      <c r="E437" s="12">
        <f t="shared" si="22"/>
        <v>3.8499350323463293E-2</v>
      </c>
      <c r="F437" s="12">
        <f t="shared" si="21"/>
        <v>2.4035985303711843E-2</v>
      </c>
      <c r="G437" s="13">
        <v>298.60000000000002</v>
      </c>
      <c r="H437" s="11">
        <v>23.5</v>
      </c>
      <c r="I437" s="11">
        <v>1455.78</v>
      </c>
      <c r="J437" s="6"/>
    </row>
    <row r="438" spans="1:10" x14ac:dyDescent="0.35">
      <c r="A438" t="s">
        <v>50</v>
      </c>
      <c r="B438" t="s">
        <v>73</v>
      </c>
      <c r="C438" s="11">
        <v>2014</v>
      </c>
      <c r="D438" s="11">
        <v>67</v>
      </c>
      <c r="E438" s="12">
        <f t="shared" si="22"/>
        <v>2.3030861354214647E-2</v>
      </c>
      <c r="F438" s="12">
        <f t="shared" si="21"/>
        <v>1.4378669779899048E-2</v>
      </c>
      <c r="G438" s="13">
        <v>1585.4</v>
      </c>
      <c r="H438" s="11">
        <v>23</v>
      </c>
      <c r="I438" s="11">
        <v>403.62</v>
      </c>
      <c r="J438" s="6"/>
    </row>
    <row r="439" spans="1:10" x14ac:dyDescent="0.35">
      <c r="A439" t="s">
        <v>75</v>
      </c>
      <c r="B439" t="s">
        <v>73</v>
      </c>
      <c r="C439" s="11">
        <v>2014</v>
      </c>
      <c r="D439" s="11">
        <v>288</v>
      </c>
      <c r="E439" s="12">
        <f t="shared" si="22"/>
        <v>9.8998329403191324E-2</v>
      </c>
      <c r="F439" s="12">
        <f t="shared" si="21"/>
        <v>6.1806819352401877E-2</v>
      </c>
      <c r="G439" s="13">
        <v>1749.1</v>
      </c>
      <c r="H439" s="11">
        <v>23</v>
      </c>
      <c r="I439" s="11">
        <v>713.82</v>
      </c>
      <c r="J439" s="6"/>
    </row>
    <row r="440" spans="1:10" x14ac:dyDescent="0.35">
      <c r="A440" t="s">
        <v>76</v>
      </c>
      <c r="B440" t="s">
        <v>73</v>
      </c>
      <c r="C440" s="11">
        <v>2014</v>
      </c>
      <c r="D440" s="11">
        <v>5722</v>
      </c>
      <c r="E440" s="12">
        <f t="shared" si="22"/>
        <v>1.9669043084897944</v>
      </c>
      <c r="F440" s="12">
        <f t="shared" si="21"/>
        <v>1.2279813206057069</v>
      </c>
      <c r="G440" s="13">
        <v>53313.2</v>
      </c>
      <c r="H440" s="11">
        <v>22.9</v>
      </c>
      <c r="I440" s="11">
        <v>468.16</v>
      </c>
      <c r="J440" s="6"/>
    </row>
    <row r="441" spans="1:10" x14ac:dyDescent="0.35">
      <c r="A441" t="s">
        <v>53</v>
      </c>
      <c r="B441" t="s">
        <v>73</v>
      </c>
      <c r="C441" s="11">
        <v>2014</v>
      </c>
      <c r="D441" s="11">
        <v>2740</v>
      </c>
      <c r="E441" s="12">
        <f t="shared" si="22"/>
        <v>0.94185910612758406</v>
      </c>
      <c r="F441" s="12">
        <f t="shared" si="21"/>
        <v>0.58802321189437901</v>
      </c>
      <c r="G441" s="13">
        <v>28020.6</v>
      </c>
      <c r="H441" s="11">
        <v>24.5</v>
      </c>
      <c r="I441" s="11">
        <v>1021.4</v>
      </c>
      <c r="J441" s="6"/>
    </row>
    <row r="442" spans="1:10" x14ac:dyDescent="0.35">
      <c r="A442" t="s">
        <v>78</v>
      </c>
      <c r="B442" t="s">
        <v>73</v>
      </c>
      <c r="C442" s="11">
        <v>2014</v>
      </c>
      <c r="D442" s="11">
        <v>1009</v>
      </c>
      <c r="E442" s="12">
        <f t="shared" si="22"/>
        <v>0.34683789711048624</v>
      </c>
      <c r="F442" s="12">
        <f t="shared" si="21"/>
        <v>0.21653847474504684</v>
      </c>
      <c r="G442" s="13">
        <v>3413.1</v>
      </c>
      <c r="H442" s="11">
        <v>24.7</v>
      </c>
      <c r="I442" s="11">
        <v>1544.66</v>
      </c>
      <c r="J442" s="6"/>
    </row>
    <row r="443" spans="1:10" x14ac:dyDescent="0.35">
      <c r="A443" t="s">
        <v>54</v>
      </c>
      <c r="B443" t="s">
        <v>73</v>
      </c>
      <c r="C443" s="11">
        <v>2014</v>
      </c>
      <c r="D443" s="11">
        <v>43622</v>
      </c>
      <c r="E443" s="12">
        <f t="shared" si="22"/>
        <v>14.99480946259032</v>
      </c>
      <c r="F443" s="12">
        <f t="shared" si="21"/>
        <v>9.3615870617724823</v>
      </c>
      <c r="G443" s="13">
        <v>283583.59999999998</v>
      </c>
      <c r="H443" s="11">
        <v>25.2</v>
      </c>
      <c r="I443" s="11">
        <v>775.12</v>
      </c>
      <c r="J443" s="6"/>
    </row>
    <row r="444" spans="1:10" x14ac:dyDescent="0.35">
      <c r="A444" t="s">
        <v>77</v>
      </c>
      <c r="B444" t="s">
        <v>73</v>
      </c>
      <c r="C444" s="11">
        <v>2014</v>
      </c>
      <c r="D444" s="11">
        <v>204</v>
      </c>
      <c r="E444" s="12">
        <f t="shared" si="22"/>
        <v>7.0123816660593849E-2</v>
      </c>
      <c r="F444" s="12">
        <f t="shared" si="21"/>
        <v>4.3779830374618002E-2</v>
      </c>
      <c r="G444" s="13">
        <v>918.6</v>
      </c>
      <c r="H444" s="11">
        <v>21.2</v>
      </c>
      <c r="I444" s="11">
        <v>2063.59</v>
      </c>
      <c r="J444" s="6"/>
    </row>
    <row r="445" spans="1:10" x14ac:dyDescent="0.35">
      <c r="A445" t="s">
        <v>55</v>
      </c>
      <c r="B445" t="s">
        <v>73</v>
      </c>
      <c r="C445" s="11">
        <v>2014</v>
      </c>
      <c r="D445" s="11">
        <v>635</v>
      </c>
      <c r="E445" s="12">
        <f t="shared" si="22"/>
        <v>0.2182775665660642</v>
      </c>
      <c r="F445" s="12">
        <f t="shared" si="21"/>
        <v>0.13627545239158054</v>
      </c>
      <c r="G445" s="13">
        <v>6910.6</v>
      </c>
      <c r="H445" s="11">
        <v>22.7</v>
      </c>
      <c r="I445" s="11">
        <v>234.44</v>
      </c>
      <c r="J445" s="6"/>
    </row>
    <row r="446" spans="1:10" x14ac:dyDescent="0.35">
      <c r="A446" t="s">
        <v>56</v>
      </c>
      <c r="B446" t="s">
        <v>73</v>
      </c>
      <c r="C446" s="11">
        <v>2014</v>
      </c>
      <c r="D446" s="11">
        <v>82</v>
      </c>
      <c r="E446" s="12">
        <f t="shared" si="22"/>
        <v>2.8187024343964195E-2</v>
      </c>
      <c r="F446" s="12">
        <f t="shared" si="21"/>
        <v>1.7597774954503313E-2</v>
      </c>
      <c r="G446" s="13">
        <v>504.3</v>
      </c>
      <c r="H446" s="11">
        <v>24.4</v>
      </c>
      <c r="I446" s="11">
        <v>874.59</v>
      </c>
      <c r="J446" s="6"/>
    </row>
    <row r="447" spans="1:10" x14ac:dyDescent="0.35">
      <c r="A447" t="s">
        <v>79</v>
      </c>
      <c r="B447" t="s">
        <v>73</v>
      </c>
      <c r="C447" s="11">
        <v>2014</v>
      </c>
      <c r="D447" s="11">
        <v>425</v>
      </c>
      <c r="E447" s="12">
        <f t="shared" si="22"/>
        <v>0.14609128470957053</v>
      </c>
      <c r="F447" s="12">
        <f t="shared" si="21"/>
        <v>9.1207979947120835E-2</v>
      </c>
      <c r="G447" s="13">
        <v>736.8</v>
      </c>
      <c r="H447" s="11">
        <v>25.8</v>
      </c>
      <c r="I447" s="11">
        <v>654.69000000000005</v>
      </c>
      <c r="J447" s="5"/>
    </row>
    <row r="448" spans="1:10" x14ac:dyDescent="0.35">
      <c r="A448" t="s">
        <v>57</v>
      </c>
      <c r="B448" t="s">
        <v>73</v>
      </c>
      <c r="C448" s="11">
        <v>2014</v>
      </c>
      <c r="D448" s="11">
        <v>156</v>
      </c>
      <c r="E448" s="12">
        <f t="shared" si="22"/>
        <v>5.3624095093395302E-2</v>
      </c>
      <c r="F448" s="12">
        <f t="shared" si="21"/>
        <v>3.347869381588435E-2</v>
      </c>
      <c r="G448" s="13">
        <v>549.70000000000005</v>
      </c>
      <c r="H448" s="11">
        <v>24.2</v>
      </c>
      <c r="I448" s="11">
        <v>1177.05</v>
      </c>
      <c r="J448" s="6"/>
    </row>
    <row r="449" spans="1:10" x14ac:dyDescent="0.35">
      <c r="A449" t="s">
        <v>58</v>
      </c>
      <c r="B449" t="s">
        <v>73</v>
      </c>
      <c r="C449" s="11">
        <v>2014</v>
      </c>
      <c r="D449" s="11">
        <v>2409</v>
      </c>
      <c r="E449" s="12">
        <f t="shared" si="22"/>
        <v>0.82807977615377737</v>
      </c>
      <c r="F449" s="12">
        <f t="shared" si="21"/>
        <v>0.51698829104144495</v>
      </c>
      <c r="G449" s="13">
        <v>21027</v>
      </c>
      <c r="H449" s="11">
        <v>25.2</v>
      </c>
      <c r="I449" s="11">
        <v>1406.71</v>
      </c>
      <c r="J449" s="6"/>
    </row>
    <row r="450" spans="1:10" x14ac:dyDescent="0.35">
      <c r="A450" t="s">
        <v>59</v>
      </c>
      <c r="B450" t="s">
        <v>73</v>
      </c>
      <c r="C450" s="11">
        <v>2014</v>
      </c>
      <c r="D450" s="11">
        <v>8825</v>
      </c>
      <c r="E450" s="12">
        <f t="shared" si="22"/>
        <v>3.0335425589693177</v>
      </c>
      <c r="F450" s="12">
        <f t="shared" si="21"/>
        <v>1.893906877725509</v>
      </c>
      <c r="G450" s="13">
        <v>68326.5</v>
      </c>
      <c r="H450" s="11">
        <v>25.7</v>
      </c>
      <c r="I450" s="11">
        <v>1059</v>
      </c>
      <c r="J450" s="6"/>
    </row>
    <row r="451" spans="1:10" x14ac:dyDescent="0.35">
      <c r="A451" t="s">
        <v>60</v>
      </c>
      <c r="B451" t="s">
        <v>73</v>
      </c>
      <c r="C451" s="11">
        <v>2014</v>
      </c>
      <c r="D451" s="11">
        <v>39340</v>
      </c>
      <c r="E451" s="12">
        <f t="shared" si="22"/>
        <v>13.522896801116483</v>
      </c>
      <c r="F451" s="12">
        <f t="shared" si="21"/>
        <v>8.4426398379287857</v>
      </c>
      <c r="G451" s="13">
        <v>246905.60000000001</v>
      </c>
      <c r="H451" s="11">
        <v>24.7</v>
      </c>
      <c r="I451" s="11">
        <v>1625.4</v>
      </c>
      <c r="J451" s="6"/>
    </row>
    <row r="452" spans="1:10" x14ac:dyDescent="0.35">
      <c r="A452" t="s">
        <v>61</v>
      </c>
      <c r="B452" t="s">
        <v>73</v>
      </c>
      <c r="C452" s="11">
        <v>2014</v>
      </c>
      <c r="D452" s="11">
        <v>53</v>
      </c>
      <c r="E452" s="12">
        <f t="shared" si="22"/>
        <v>1.8218442563781738E-2</v>
      </c>
      <c r="F452" s="12">
        <f t="shared" si="21"/>
        <v>1.137417161693507E-2</v>
      </c>
      <c r="G452" s="13">
        <v>115.1</v>
      </c>
      <c r="H452" s="11">
        <v>25.4</v>
      </c>
      <c r="I452" s="11">
        <v>1334.61</v>
      </c>
      <c r="J452" s="6"/>
    </row>
    <row r="453" spans="1:10" x14ac:dyDescent="0.35">
      <c r="A453" t="s">
        <v>62</v>
      </c>
      <c r="B453" t="s">
        <v>73</v>
      </c>
      <c r="C453" s="11">
        <v>2014</v>
      </c>
      <c r="D453" s="11">
        <v>375</v>
      </c>
      <c r="E453" s="12">
        <f t="shared" si="22"/>
        <v>0.12890407474373869</v>
      </c>
      <c r="F453" s="12">
        <f t="shared" si="21"/>
        <v>8.0477629365106607E-2</v>
      </c>
      <c r="G453" s="13">
        <v>1522.5</v>
      </c>
      <c r="H453" s="11">
        <v>25.9</v>
      </c>
      <c r="I453" s="11">
        <v>1511.32</v>
      </c>
      <c r="J453" s="6"/>
    </row>
    <row r="454" spans="1:10" x14ac:dyDescent="0.35">
      <c r="A454" t="s">
        <v>63</v>
      </c>
      <c r="B454" t="s">
        <v>73</v>
      </c>
      <c r="C454" s="11">
        <v>2014</v>
      </c>
      <c r="D454" s="11">
        <v>230</v>
      </c>
      <c r="E454" s="12">
        <f t="shared" si="22"/>
        <v>7.9061165842826409E-2</v>
      </c>
      <c r="F454" s="12">
        <f t="shared" si="21"/>
        <v>4.9359612677265394E-2</v>
      </c>
      <c r="G454" s="13">
        <v>31.8</v>
      </c>
      <c r="H454" s="11">
        <v>24.1</v>
      </c>
      <c r="I454" s="11">
        <v>425</v>
      </c>
      <c r="J454" s="6"/>
    </row>
    <row r="455" spans="1:10" x14ac:dyDescent="0.35">
      <c r="A455" t="s">
        <v>80</v>
      </c>
      <c r="B455" t="s">
        <v>73</v>
      </c>
      <c r="C455" s="11">
        <v>2014</v>
      </c>
      <c r="D455" s="11">
        <v>12146</v>
      </c>
      <c r="E455" s="12">
        <f t="shared" si="22"/>
        <v>4.1751170448998671</v>
      </c>
      <c r="F455" s="12">
        <f t="shared" si="21"/>
        <v>2.6066167633828932</v>
      </c>
      <c r="G455" s="13">
        <v>242153.1</v>
      </c>
      <c r="H455" s="11">
        <v>24.3</v>
      </c>
      <c r="I455" s="11">
        <v>303.58</v>
      </c>
      <c r="J455" s="6"/>
    </row>
    <row r="456" spans="1:10" x14ac:dyDescent="0.35">
      <c r="A456" t="s">
        <v>64</v>
      </c>
      <c r="B456" t="s">
        <v>73</v>
      </c>
      <c r="C456" s="11">
        <v>2014</v>
      </c>
      <c r="D456" s="11">
        <v>5528</v>
      </c>
      <c r="E456" s="12">
        <f t="shared" si="22"/>
        <v>1.9002179338223668</v>
      </c>
      <c r="F456" s="12">
        <f t="shared" ref="F456:F467" si="23">(D456/465968)*100</f>
        <v>1.1863475603474916</v>
      </c>
      <c r="G456" s="13">
        <v>68845.8</v>
      </c>
      <c r="H456" s="11">
        <v>25</v>
      </c>
      <c r="I456" s="11">
        <v>321.11</v>
      </c>
      <c r="J456" s="6"/>
    </row>
    <row r="457" spans="1:10" x14ac:dyDescent="0.35">
      <c r="A457" t="s">
        <v>81</v>
      </c>
      <c r="B457" t="s">
        <v>73</v>
      </c>
      <c r="C457" s="11">
        <v>2014</v>
      </c>
      <c r="D457" s="11">
        <v>1811</v>
      </c>
      <c r="E457" s="12">
        <f t="shared" si="22"/>
        <v>0.62252074496242871</v>
      </c>
      <c r="F457" s="12">
        <f t="shared" si="23"/>
        <v>0.38865329808055488</v>
      </c>
      <c r="G457" s="13">
        <v>7504.7</v>
      </c>
      <c r="H457" s="11">
        <v>24.3</v>
      </c>
      <c r="I457" s="11">
        <v>1077.0999999999999</v>
      </c>
      <c r="J457" s="6"/>
    </row>
    <row r="458" spans="1:10" x14ac:dyDescent="0.35">
      <c r="A458" t="s">
        <v>65</v>
      </c>
      <c r="B458" t="s">
        <v>73</v>
      </c>
      <c r="C458" s="11">
        <v>2014</v>
      </c>
      <c r="D458" s="11">
        <v>81</v>
      </c>
      <c r="E458" s="12">
        <f t="shared" si="22"/>
        <v>2.7843280144647559E-2</v>
      </c>
      <c r="F458" s="12">
        <f t="shared" si="23"/>
        <v>1.7383167942863029E-2</v>
      </c>
      <c r="G458" s="13">
        <v>575.1</v>
      </c>
      <c r="H458" s="11">
        <v>25.6</v>
      </c>
      <c r="I458" s="11">
        <v>638.09</v>
      </c>
      <c r="J458" s="6"/>
    </row>
    <row r="459" spans="1:10" x14ac:dyDescent="0.35">
      <c r="A459" t="s">
        <v>83</v>
      </c>
      <c r="B459" t="s">
        <v>73</v>
      </c>
      <c r="C459" s="11">
        <v>2014</v>
      </c>
      <c r="D459" s="11">
        <v>18137</v>
      </c>
      <c r="E459" s="12">
        <f t="shared" si="22"/>
        <v>6.2344885430058365</v>
      </c>
      <c r="F459" s="12">
        <f t="shared" si="23"/>
        <v>3.8923273701198364</v>
      </c>
      <c r="G459" s="13">
        <v>113784.2</v>
      </c>
      <c r="H459" s="11">
        <v>25.6</v>
      </c>
      <c r="I459" s="11">
        <v>766.15</v>
      </c>
      <c r="J459" s="5"/>
    </row>
    <row r="460" spans="1:10" x14ac:dyDescent="0.35">
      <c r="A460" t="s">
        <v>66</v>
      </c>
      <c r="B460" t="s">
        <v>73</v>
      </c>
      <c r="C460" s="11">
        <v>2014</v>
      </c>
      <c r="D460" s="11">
        <v>337</v>
      </c>
      <c r="E460" s="12">
        <f t="shared" si="22"/>
        <v>0.1158417951697065</v>
      </c>
      <c r="F460" s="12">
        <f t="shared" si="23"/>
        <v>7.2322562922775807E-2</v>
      </c>
      <c r="G460" s="13">
        <v>4315.5</v>
      </c>
      <c r="H460" s="11">
        <v>25.8</v>
      </c>
      <c r="I460" s="11">
        <v>677.54</v>
      </c>
      <c r="J460" s="6"/>
    </row>
    <row r="461" spans="1:10" x14ac:dyDescent="0.35">
      <c r="A461" t="s">
        <v>82</v>
      </c>
      <c r="B461" t="s">
        <v>73</v>
      </c>
      <c r="C461" s="11">
        <v>2014</v>
      </c>
      <c r="D461" s="11">
        <v>898</v>
      </c>
      <c r="E461" s="12">
        <f t="shared" si="22"/>
        <v>0.30868229098633959</v>
      </c>
      <c r="F461" s="12">
        <f t="shared" si="23"/>
        <v>0.1927170964529753</v>
      </c>
      <c r="G461" s="13">
        <v>11254.7</v>
      </c>
      <c r="H461" s="11">
        <v>24.1</v>
      </c>
      <c r="I461" s="11">
        <v>597.91</v>
      </c>
      <c r="J461" s="6"/>
    </row>
    <row r="462" spans="1:10" x14ac:dyDescent="0.35">
      <c r="A462" t="s">
        <v>67</v>
      </c>
      <c r="B462" t="s">
        <v>73</v>
      </c>
      <c r="C462" s="11">
        <v>2014</v>
      </c>
      <c r="D462" s="11">
        <v>87</v>
      </c>
      <c r="E462" s="12">
        <f t="shared" si="22"/>
        <v>2.9905745340547379E-2</v>
      </c>
      <c r="F462" s="12">
        <f t="shared" si="23"/>
        <v>1.8670810012704736E-2</v>
      </c>
      <c r="G462" s="13">
        <v>646.6</v>
      </c>
      <c r="H462" s="11">
        <v>25.4</v>
      </c>
      <c r="I462" s="11">
        <v>906.18</v>
      </c>
      <c r="J462" s="6"/>
    </row>
    <row r="463" spans="1:10" x14ac:dyDescent="0.35">
      <c r="A463" s="2" t="s">
        <v>129</v>
      </c>
      <c r="B463" t="s">
        <v>73</v>
      </c>
      <c r="C463" s="11">
        <v>2014</v>
      </c>
      <c r="D463" s="11">
        <v>74</v>
      </c>
      <c r="E463" s="12">
        <f t="shared" si="22"/>
        <v>2.5437070749431103E-2</v>
      </c>
      <c r="F463" s="12">
        <f t="shared" si="23"/>
        <v>1.5880918861381037E-2</v>
      </c>
      <c r="G463" s="13">
        <v>14.2</v>
      </c>
      <c r="H463" s="11">
        <v>25.6</v>
      </c>
      <c r="I463" s="11">
        <v>1227.31</v>
      </c>
      <c r="J463" s="6"/>
    </row>
    <row r="464" spans="1:10" x14ac:dyDescent="0.35">
      <c r="A464" t="s">
        <v>84</v>
      </c>
      <c r="B464" t="s">
        <v>73</v>
      </c>
      <c r="C464" s="11">
        <v>2014</v>
      </c>
      <c r="D464" s="11">
        <v>256</v>
      </c>
      <c r="E464" s="12">
        <f t="shared" si="22"/>
        <v>8.7998515025058954E-2</v>
      </c>
      <c r="F464" s="12">
        <f t="shared" si="23"/>
        <v>5.4939394979912778E-2</v>
      </c>
      <c r="G464" s="13">
        <v>2053.6999999999998</v>
      </c>
      <c r="H464" s="11">
        <v>25.1</v>
      </c>
      <c r="I464" s="11">
        <v>743.35</v>
      </c>
      <c r="J464" s="6"/>
    </row>
    <row r="465" spans="1:10" x14ac:dyDescent="0.35">
      <c r="A465" t="s">
        <v>68</v>
      </c>
      <c r="B465" t="s">
        <v>73</v>
      </c>
      <c r="C465" s="11">
        <v>2014</v>
      </c>
      <c r="D465" s="11">
        <v>46435</v>
      </c>
      <c r="E465" s="12">
        <f t="shared" si="22"/>
        <v>15.961761895268017</v>
      </c>
      <c r="F465" s="12">
        <f t="shared" si="23"/>
        <v>9.9652765855166017</v>
      </c>
      <c r="G465" s="13">
        <v>355321.59999999998</v>
      </c>
      <c r="H465" s="11">
        <v>22.5</v>
      </c>
      <c r="I465" s="11">
        <v>623.92999999999995</v>
      </c>
      <c r="J465" s="6"/>
    </row>
    <row r="466" spans="1:10" x14ac:dyDescent="0.35">
      <c r="A466" t="s">
        <v>69</v>
      </c>
      <c r="B466" t="s">
        <v>73</v>
      </c>
      <c r="C466" s="11">
        <v>2014</v>
      </c>
      <c r="D466" s="11">
        <v>5547</v>
      </c>
      <c r="E466" s="12">
        <f t="shared" si="22"/>
        <v>1.9067490736093828</v>
      </c>
      <c r="F466" s="12">
        <f t="shared" si="23"/>
        <v>1.1904250935686571</v>
      </c>
      <c r="G466" s="13">
        <v>12144.9</v>
      </c>
      <c r="H466" s="11">
        <v>21.2</v>
      </c>
      <c r="I466" s="11">
        <v>231.87</v>
      </c>
      <c r="J466" s="6"/>
    </row>
    <row r="467" spans="1:10" x14ac:dyDescent="0.35">
      <c r="A467" t="s">
        <v>70</v>
      </c>
      <c r="B467" t="s">
        <v>73</v>
      </c>
      <c r="C467" s="11">
        <v>2014</v>
      </c>
      <c r="D467" s="11">
        <v>290914</v>
      </c>
      <c r="E467" s="12">
        <f t="shared" si="22"/>
        <v>100</v>
      </c>
      <c r="F467" s="12">
        <f t="shared" si="23"/>
        <v>62.43218418432167</v>
      </c>
      <c r="G467" s="11">
        <v>2136968.2999999998</v>
      </c>
    </row>
    <row r="468" spans="1:10" x14ac:dyDescent="0.35">
      <c r="A468" t="s">
        <v>0</v>
      </c>
      <c r="B468" t="s">
        <v>28</v>
      </c>
      <c r="C468" s="11">
        <v>2013</v>
      </c>
      <c r="D468" s="11">
        <v>194</v>
      </c>
      <c r="E468" s="12">
        <f>(D468/176299)*100</f>
        <v>0.11004032921343852</v>
      </c>
      <c r="F468" s="12">
        <f>(D468/469062)*100</f>
        <v>4.1359138024397626E-2</v>
      </c>
      <c r="G468" s="11">
        <v>1478.8</v>
      </c>
      <c r="H468" s="11">
        <v>23.3</v>
      </c>
      <c r="I468" s="11">
        <v>1140.53</v>
      </c>
    </row>
    <row r="469" spans="1:10" x14ac:dyDescent="0.35">
      <c r="A469" t="s">
        <v>30</v>
      </c>
      <c r="B469" t="s">
        <v>28</v>
      </c>
      <c r="C469" s="11">
        <v>2013</v>
      </c>
      <c r="D469" s="11">
        <v>1162</v>
      </c>
      <c r="E469" s="12">
        <f t="shared" ref="E469:E499" si="24">(D469/176299)*100</f>
        <v>0.65910753889698759</v>
      </c>
      <c r="F469" s="12">
        <f t="shared" ref="F469:F532" si="25">(D469/469062)*100</f>
        <v>0.24772844528015486</v>
      </c>
      <c r="G469" s="11">
        <v>34725.5</v>
      </c>
      <c r="H469" s="11">
        <v>17.399999999999999</v>
      </c>
      <c r="I469" s="11">
        <v>264.93</v>
      </c>
    </row>
    <row r="470" spans="1:10" x14ac:dyDescent="0.35">
      <c r="A470" t="s">
        <v>2</v>
      </c>
      <c r="B470" t="s">
        <v>28</v>
      </c>
      <c r="C470" s="11">
        <v>2013</v>
      </c>
      <c r="D470" s="11">
        <v>149</v>
      </c>
      <c r="E470" s="12">
        <f t="shared" si="24"/>
        <v>8.4515510581455372E-2</v>
      </c>
      <c r="F470" s="12">
        <f t="shared" si="25"/>
        <v>3.1765523534202304E-2</v>
      </c>
    </row>
    <row r="471" spans="1:10" x14ac:dyDescent="0.35">
      <c r="A471" t="s">
        <v>31</v>
      </c>
      <c r="B471" t="s">
        <v>28</v>
      </c>
      <c r="C471" s="11">
        <v>2013</v>
      </c>
      <c r="D471" s="11">
        <v>94854</v>
      </c>
      <c r="E471" s="12">
        <f t="shared" si="24"/>
        <v>53.802914367069576</v>
      </c>
      <c r="F471" s="12">
        <f t="shared" si="25"/>
        <v>20.222060196733054</v>
      </c>
      <c r="G471" s="11">
        <v>758381.6</v>
      </c>
      <c r="H471" s="11">
        <v>23.8</v>
      </c>
      <c r="I471" s="11">
        <v>868.55</v>
      </c>
    </row>
    <row r="472" spans="1:10" x14ac:dyDescent="0.35">
      <c r="A472" t="s">
        <v>3</v>
      </c>
      <c r="B472" t="s">
        <v>28</v>
      </c>
      <c r="C472" s="11">
        <v>2013</v>
      </c>
      <c r="D472" s="11">
        <v>5820</v>
      </c>
      <c r="E472" s="12">
        <f t="shared" si="24"/>
        <v>3.3012098764031559</v>
      </c>
      <c r="F472" s="12">
        <f t="shared" si="25"/>
        <v>1.2407741407319288</v>
      </c>
      <c r="G472" s="11">
        <v>53449.8</v>
      </c>
      <c r="H472" s="11">
        <v>20.100000000000001</v>
      </c>
      <c r="I472" s="11">
        <v>383.16</v>
      </c>
    </row>
    <row r="473" spans="1:10" x14ac:dyDescent="0.35">
      <c r="A473" t="s">
        <v>97</v>
      </c>
      <c r="B473" t="s">
        <v>28</v>
      </c>
      <c r="C473" s="11">
        <v>2013</v>
      </c>
      <c r="D473" s="11">
        <v>152</v>
      </c>
      <c r="E473" s="12">
        <f t="shared" si="24"/>
        <v>8.6217165156920905E-2</v>
      </c>
      <c r="F473" s="12">
        <f t="shared" si="25"/>
        <v>3.2405097833548654E-2</v>
      </c>
      <c r="G473" s="11">
        <v>355.2</v>
      </c>
      <c r="H473" s="11">
        <v>24.3</v>
      </c>
      <c r="I473" s="11">
        <v>250</v>
      </c>
    </row>
    <row r="474" spans="1:10" x14ac:dyDescent="0.35">
      <c r="A474" t="s">
        <v>4</v>
      </c>
      <c r="B474" t="s">
        <v>28</v>
      </c>
      <c r="C474" s="11">
        <v>2013</v>
      </c>
      <c r="D474" s="11">
        <v>20666</v>
      </c>
      <c r="E474" s="12">
        <f t="shared" si="24"/>
        <v>11.722131152190313</v>
      </c>
      <c r="F474" s="12">
        <f t="shared" si="25"/>
        <v>4.405814156763924</v>
      </c>
      <c r="G474" s="11">
        <v>319818.5</v>
      </c>
      <c r="H474" s="11">
        <v>20.2</v>
      </c>
      <c r="I474" s="11">
        <v>304.97000000000003</v>
      </c>
    </row>
    <row r="475" spans="1:10" x14ac:dyDescent="0.35">
      <c r="A475" t="s">
        <v>5</v>
      </c>
      <c r="B475" t="s">
        <v>28</v>
      </c>
      <c r="C475" s="11">
        <v>2013</v>
      </c>
      <c r="D475" s="11">
        <v>1656</v>
      </c>
      <c r="E475" s="12">
        <f t="shared" si="24"/>
        <v>0.93931332565698056</v>
      </c>
      <c r="F475" s="12">
        <f t="shared" si="25"/>
        <v>0.35304501323918802</v>
      </c>
      <c r="G475" s="11">
        <v>15846.2</v>
      </c>
      <c r="H475" s="11">
        <v>23.6</v>
      </c>
      <c r="I475" s="11">
        <v>815.94</v>
      </c>
    </row>
    <row r="476" spans="1:10" x14ac:dyDescent="0.35">
      <c r="A476" t="s">
        <v>6</v>
      </c>
      <c r="B476" t="s">
        <v>28</v>
      </c>
      <c r="C476" s="11">
        <v>2013</v>
      </c>
      <c r="D476" s="11">
        <v>272</v>
      </c>
      <c r="E476" s="12">
        <f t="shared" si="24"/>
        <v>0.15428334817554271</v>
      </c>
      <c r="F476" s="12">
        <f t="shared" si="25"/>
        <v>5.7988069807402856E-2</v>
      </c>
      <c r="G476" s="11">
        <v>997.6</v>
      </c>
      <c r="H476" s="11">
        <v>24.1</v>
      </c>
      <c r="I476" s="11">
        <v>1539.34</v>
      </c>
    </row>
    <row r="477" spans="1:10" x14ac:dyDescent="0.35">
      <c r="A477" t="s">
        <v>7</v>
      </c>
      <c r="B477" t="s">
        <v>28</v>
      </c>
      <c r="C477" s="11">
        <v>2013</v>
      </c>
      <c r="D477" s="11">
        <v>83</v>
      </c>
      <c r="E477" s="12">
        <f t="shared" si="24"/>
        <v>4.7079109921213391E-2</v>
      </c>
      <c r="F477" s="12">
        <f t="shared" si="25"/>
        <v>1.7694888948582489E-2</v>
      </c>
      <c r="G477" s="11">
        <v>910.8</v>
      </c>
      <c r="H477" s="11">
        <v>22.7</v>
      </c>
      <c r="I477" s="11">
        <v>1088.19</v>
      </c>
    </row>
    <row r="478" spans="1:10" x14ac:dyDescent="0.35">
      <c r="A478" t="s">
        <v>8</v>
      </c>
      <c r="B478" t="s">
        <v>28</v>
      </c>
      <c r="C478" s="11">
        <v>2013</v>
      </c>
      <c r="D478" s="11">
        <v>1186</v>
      </c>
      <c r="E478" s="12">
        <f t="shared" si="24"/>
        <v>0.67272077550071185</v>
      </c>
      <c r="F478" s="12">
        <f t="shared" si="25"/>
        <v>0.25284503967492572</v>
      </c>
      <c r="G478" s="11">
        <v>8867.7999999999993</v>
      </c>
      <c r="H478" s="11">
        <v>21.4</v>
      </c>
      <c r="I478" s="11">
        <v>515.52</v>
      </c>
    </row>
    <row r="479" spans="1:10" x14ac:dyDescent="0.35">
      <c r="A479" t="s">
        <v>9</v>
      </c>
      <c r="B479" t="s">
        <v>28</v>
      </c>
      <c r="C479" s="11">
        <v>2013</v>
      </c>
      <c r="D479" s="11">
        <v>122</v>
      </c>
      <c r="E479" s="12">
        <f t="shared" si="24"/>
        <v>6.9200619402265476E-2</v>
      </c>
      <c r="F479" s="12">
        <f t="shared" si="25"/>
        <v>2.6009354840085108E-2</v>
      </c>
      <c r="G479" s="11">
        <v>818.6</v>
      </c>
      <c r="H479" s="11">
        <v>23.8</v>
      </c>
      <c r="I479" s="11">
        <v>1297.54</v>
      </c>
    </row>
    <row r="480" spans="1:10" x14ac:dyDescent="0.35">
      <c r="A480" t="s">
        <v>32</v>
      </c>
      <c r="B480" t="s">
        <v>28</v>
      </c>
      <c r="C480" s="11">
        <v>2013</v>
      </c>
      <c r="D480" s="11">
        <v>40</v>
      </c>
      <c r="E480" s="12">
        <f t="shared" si="24"/>
        <v>2.2688727672873922E-2</v>
      </c>
      <c r="F480" s="12">
        <f t="shared" si="25"/>
        <v>8.5276573246180678E-3</v>
      </c>
      <c r="G480" s="11">
        <v>91.5</v>
      </c>
      <c r="H480" s="11">
        <v>20.100000000000001</v>
      </c>
      <c r="I480" s="11">
        <v>697.75</v>
      </c>
    </row>
    <row r="481" spans="1:9" x14ac:dyDescent="0.35">
      <c r="A481" t="s">
        <v>33</v>
      </c>
      <c r="B481" t="s">
        <v>28</v>
      </c>
      <c r="C481" s="11">
        <v>2013</v>
      </c>
      <c r="D481" s="11">
        <v>2014</v>
      </c>
      <c r="E481" s="12">
        <f t="shared" si="24"/>
        <v>1.142377438329202</v>
      </c>
      <c r="F481" s="12">
        <f t="shared" si="25"/>
        <v>0.42936754629451973</v>
      </c>
      <c r="G481" s="11">
        <v>51551</v>
      </c>
      <c r="H481" s="11">
        <v>22.8</v>
      </c>
      <c r="I481" s="11">
        <v>462.1</v>
      </c>
    </row>
    <row r="482" spans="1:9" x14ac:dyDescent="0.35">
      <c r="A482" t="s">
        <v>10</v>
      </c>
      <c r="B482" t="s">
        <v>28</v>
      </c>
      <c r="C482" s="11">
        <v>2013</v>
      </c>
      <c r="D482" s="11">
        <v>3659</v>
      </c>
      <c r="E482" s="12">
        <f t="shared" si="24"/>
        <v>2.0754513638761423</v>
      </c>
      <c r="F482" s="12">
        <f t="shared" si="25"/>
        <v>0.78006745376943776</v>
      </c>
      <c r="G482" s="11">
        <v>125514.7</v>
      </c>
      <c r="H482" s="11">
        <v>22.4</v>
      </c>
      <c r="I482" s="11">
        <v>349.24</v>
      </c>
    </row>
    <row r="483" spans="1:9" x14ac:dyDescent="0.35">
      <c r="A483" t="s">
        <v>11</v>
      </c>
      <c r="B483" t="s">
        <v>28</v>
      </c>
      <c r="C483" s="11">
        <v>2013</v>
      </c>
      <c r="D483" s="11">
        <v>259</v>
      </c>
      <c r="E483" s="12">
        <f t="shared" si="24"/>
        <v>0.14690951168185867</v>
      </c>
      <c r="F483" s="12">
        <f t="shared" si="25"/>
        <v>5.5216581176901994E-2</v>
      </c>
      <c r="G483" s="11">
        <v>3357.9</v>
      </c>
      <c r="H483" s="11">
        <v>23.3</v>
      </c>
      <c r="I483" s="11">
        <v>563.46</v>
      </c>
    </row>
    <row r="484" spans="1:9" x14ac:dyDescent="0.35">
      <c r="A484" t="s">
        <v>34</v>
      </c>
      <c r="B484" t="s">
        <v>28</v>
      </c>
      <c r="C484" s="11">
        <v>2013</v>
      </c>
      <c r="D484" s="11">
        <v>236</v>
      </c>
      <c r="E484" s="12">
        <f t="shared" si="24"/>
        <v>0.13386349326995614</v>
      </c>
      <c r="F484" s="12">
        <f t="shared" si="25"/>
        <v>5.0313178215246605E-2</v>
      </c>
      <c r="G484" s="11">
        <v>832.3</v>
      </c>
      <c r="H484" s="11">
        <v>20.100000000000001</v>
      </c>
      <c r="I484" s="11">
        <v>303.23</v>
      </c>
    </row>
    <row r="485" spans="1:9" x14ac:dyDescent="0.35">
      <c r="A485" t="s">
        <v>13</v>
      </c>
      <c r="B485" t="s">
        <v>28</v>
      </c>
      <c r="C485" s="11">
        <v>2013</v>
      </c>
      <c r="D485" s="11">
        <v>411</v>
      </c>
      <c r="E485" s="12">
        <f t="shared" si="24"/>
        <v>0.23312667683877958</v>
      </c>
      <c r="F485" s="12">
        <f t="shared" si="25"/>
        <v>8.7621679010450648E-2</v>
      </c>
      <c r="G485" s="11">
        <v>1700.1</v>
      </c>
      <c r="H485" s="11">
        <v>23.5</v>
      </c>
      <c r="I485" s="11">
        <v>1314.72</v>
      </c>
    </row>
    <row r="486" spans="1:9" x14ac:dyDescent="0.35">
      <c r="A486" t="s">
        <v>35</v>
      </c>
      <c r="B486" t="s">
        <v>28</v>
      </c>
      <c r="C486" s="11">
        <v>2013</v>
      </c>
      <c r="D486" s="11">
        <v>13196</v>
      </c>
      <c r="E486" s="12">
        <f t="shared" si="24"/>
        <v>7.4850112592811078</v>
      </c>
      <c r="F486" s="12">
        <f t="shared" si="25"/>
        <v>2.8132741513915005</v>
      </c>
      <c r="G486" s="11">
        <v>178887</v>
      </c>
      <c r="H486" s="11">
        <v>22.5</v>
      </c>
      <c r="I486" s="11">
        <v>588.74</v>
      </c>
    </row>
    <row r="487" spans="1:9" x14ac:dyDescent="0.35">
      <c r="A487" t="s">
        <v>14</v>
      </c>
      <c r="B487" t="s">
        <v>28</v>
      </c>
      <c r="C487" s="11">
        <v>2013</v>
      </c>
      <c r="D487" s="11">
        <v>330</v>
      </c>
      <c r="E487" s="12">
        <f t="shared" si="24"/>
        <v>0.18718200330120988</v>
      </c>
      <c r="F487" s="12">
        <f t="shared" si="25"/>
        <v>7.0353172928099061E-2</v>
      </c>
      <c r="G487" s="11">
        <v>1448.5</v>
      </c>
      <c r="H487" s="11">
        <v>23.8</v>
      </c>
      <c r="I487" s="11">
        <v>1531.97</v>
      </c>
    </row>
    <row r="488" spans="1:9" x14ac:dyDescent="0.35">
      <c r="A488" t="s">
        <v>15</v>
      </c>
      <c r="B488" t="s">
        <v>28</v>
      </c>
      <c r="C488" s="11">
        <v>2013</v>
      </c>
      <c r="D488" s="11">
        <v>15103</v>
      </c>
      <c r="E488" s="12">
        <f t="shared" si="24"/>
        <v>8.5666963510853726</v>
      </c>
      <c r="F488" s="12">
        <f t="shared" si="25"/>
        <v>3.2198302143426671</v>
      </c>
      <c r="G488" s="11">
        <v>127678.5</v>
      </c>
      <c r="H488" s="11">
        <v>23</v>
      </c>
      <c r="I488" s="11">
        <v>924.32</v>
      </c>
    </row>
    <row r="489" spans="1:9" x14ac:dyDescent="0.35">
      <c r="A489" t="s">
        <v>16</v>
      </c>
      <c r="B489" t="s">
        <v>28</v>
      </c>
      <c r="C489" s="11">
        <v>2013</v>
      </c>
      <c r="D489" s="11">
        <v>238</v>
      </c>
      <c r="E489" s="12">
        <f t="shared" si="24"/>
        <v>0.13499792965359986</v>
      </c>
      <c r="F489" s="12">
        <f t="shared" si="25"/>
        <v>5.0739561081477508E-2</v>
      </c>
      <c r="G489" s="11">
        <v>1135.7</v>
      </c>
      <c r="H489" s="11">
        <v>23.6</v>
      </c>
      <c r="I489" s="11">
        <v>1610.7</v>
      </c>
    </row>
    <row r="490" spans="1:9" x14ac:dyDescent="0.35">
      <c r="A490" t="s">
        <v>17</v>
      </c>
      <c r="B490" t="s">
        <v>28</v>
      </c>
      <c r="C490" s="11">
        <v>2013</v>
      </c>
      <c r="D490" s="11">
        <v>815</v>
      </c>
      <c r="E490" s="12">
        <f t="shared" si="24"/>
        <v>0.46228282633480622</v>
      </c>
      <c r="F490" s="12">
        <f t="shared" si="25"/>
        <v>0.17375101798909312</v>
      </c>
      <c r="G490" s="11">
        <v>6430.3</v>
      </c>
      <c r="H490" s="11">
        <v>22.1</v>
      </c>
      <c r="I490" s="11">
        <v>752.22</v>
      </c>
    </row>
    <row r="491" spans="1:9" x14ac:dyDescent="0.35">
      <c r="A491" t="s">
        <v>100</v>
      </c>
      <c r="B491" t="s">
        <v>28</v>
      </c>
      <c r="C491" s="11">
        <v>2013</v>
      </c>
      <c r="D491" s="11">
        <v>198</v>
      </c>
      <c r="E491" s="12">
        <f t="shared" si="24"/>
        <v>0.11230920198072594</v>
      </c>
      <c r="F491" s="12">
        <f t="shared" si="25"/>
        <v>4.2211903756859431E-2</v>
      </c>
      <c r="G491" s="11">
        <v>14.3</v>
      </c>
      <c r="H491" s="11">
        <v>22.9</v>
      </c>
      <c r="I491" s="11">
        <v>1690.44</v>
      </c>
    </row>
    <row r="492" spans="1:9" x14ac:dyDescent="0.35">
      <c r="A492" t="s">
        <v>18</v>
      </c>
      <c r="B492" t="s">
        <v>28</v>
      </c>
      <c r="C492" s="11">
        <v>2013</v>
      </c>
      <c r="D492" s="11">
        <v>1472</v>
      </c>
      <c r="E492" s="12">
        <f t="shared" si="24"/>
        <v>0.83494517836176041</v>
      </c>
      <c r="F492" s="12">
        <f t="shared" si="25"/>
        <v>0.31381778954594491</v>
      </c>
      <c r="G492" s="11">
        <v>36713</v>
      </c>
      <c r="H492" s="11">
        <v>21.3</v>
      </c>
      <c r="I492" s="11">
        <v>390.83</v>
      </c>
    </row>
    <row r="493" spans="1:9" x14ac:dyDescent="0.35">
      <c r="A493" t="s">
        <v>19</v>
      </c>
      <c r="B493" t="s">
        <v>28</v>
      </c>
      <c r="C493" s="11">
        <v>2013</v>
      </c>
      <c r="D493" s="11">
        <v>115</v>
      </c>
      <c r="E493" s="12">
        <f t="shared" si="24"/>
        <v>6.5230092059512523E-2</v>
      </c>
      <c r="F493" s="12">
        <f t="shared" si="25"/>
        <v>2.4517014808276942E-2</v>
      </c>
      <c r="G493" s="11">
        <v>117.5</v>
      </c>
      <c r="H493" s="11">
        <v>21.5</v>
      </c>
      <c r="I493" s="11">
        <v>1259.53</v>
      </c>
    </row>
    <row r="494" spans="1:9" x14ac:dyDescent="0.35">
      <c r="A494" t="s">
        <v>20</v>
      </c>
      <c r="B494" t="s">
        <v>28</v>
      </c>
      <c r="C494" s="11">
        <v>2013</v>
      </c>
      <c r="D494" s="11">
        <v>944</v>
      </c>
      <c r="E494" s="12">
        <f t="shared" si="24"/>
        <v>0.53545397307982456</v>
      </c>
      <c r="F494" s="12">
        <f t="shared" si="25"/>
        <v>0.20125271286098642</v>
      </c>
      <c r="G494" s="11">
        <v>23140.3</v>
      </c>
      <c r="H494" s="11">
        <v>21.5</v>
      </c>
      <c r="I494" s="11">
        <v>296.89999999999998</v>
      </c>
    </row>
    <row r="495" spans="1:9" x14ac:dyDescent="0.35">
      <c r="A495" t="s">
        <v>21</v>
      </c>
      <c r="B495" t="s">
        <v>28</v>
      </c>
      <c r="C495" s="11">
        <v>2013</v>
      </c>
      <c r="D495" s="11">
        <v>90</v>
      </c>
      <c r="E495" s="12">
        <f t="shared" si="24"/>
        <v>5.104963726396633E-2</v>
      </c>
      <c r="F495" s="12">
        <f t="shared" si="25"/>
        <v>1.9187228980390651E-2</v>
      </c>
      <c r="G495" s="11">
        <v>2065.9</v>
      </c>
      <c r="H495" s="11">
        <v>23.2</v>
      </c>
      <c r="I495" s="11">
        <v>651.37</v>
      </c>
    </row>
    <row r="496" spans="1:9" x14ac:dyDescent="0.35">
      <c r="A496" t="s">
        <v>22</v>
      </c>
      <c r="B496" t="s">
        <v>28</v>
      </c>
      <c r="C496" s="11">
        <v>2013</v>
      </c>
      <c r="D496" s="11">
        <v>2988</v>
      </c>
      <c r="E496" s="12">
        <f t="shared" si="24"/>
        <v>1.6948479571636821</v>
      </c>
      <c r="F496" s="12">
        <f t="shared" si="25"/>
        <v>0.6370160021489697</v>
      </c>
      <c r="G496" s="11">
        <v>28156.6</v>
      </c>
      <c r="H496" s="11">
        <v>25.4</v>
      </c>
      <c r="I496" s="11">
        <v>722.4</v>
      </c>
    </row>
    <row r="497" spans="1:10" x14ac:dyDescent="0.35">
      <c r="A497" t="s">
        <v>38</v>
      </c>
      <c r="B497" t="s">
        <v>28</v>
      </c>
      <c r="C497" s="11">
        <v>2013</v>
      </c>
      <c r="D497" s="11">
        <v>4100</v>
      </c>
      <c r="E497" s="12">
        <f t="shared" si="24"/>
        <v>2.3255945864695775</v>
      </c>
      <c r="F497" s="12">
        <f t="shared" si="25"/>
        <v>0.87408487577335192</v>
      </c>
      <c r="G497" s="11">
        <v>37843.800000000003</v>
      </c>
      <c r="H497" s="11">
        <v>21.9</v>
      </c>
      <c r="I497" s="11">
        <v>777.53</v>
      </c>
    </row>
    <row r="498" spans="1:10" x14ac:dyDescent="0.35">
      <c r="A498" t="s">
        <v>23</v>
      </c>
      <c r="B498" t="s">
        <v>28</v>
      </c>
      <c r="C498" s="11">
        <v>2013</v>
      </c>
      <c r="D498" s="11">
        <v>3776</v>
      </c>
      <c r="E498" s="12">
        <f t="shared" si="24"/>
        <v>2.1418158923192983</v>
      </c>
      <c r="F498" s="12">
        <f t="shared" si="25"/>
        <v>0.80501085144394569</v>
      </c>
      <c r="G498" s="11">
        <v>5344.7</v>
      </c>
      <c r="H498" s="11">
        <v>20.9</v>
      </c>
      <c r="I498" s="11">
        <v>325.04000000000002</v>
      </c>
    </row>
    <row r="499" spans="1:10" x14ac:dyDescent="0.35">
      <c r="A499" t="s">
        <v>24</v>
      </c>
      <c r="B499" t="s">
        <v>28</v>
      </c>
      <c r="C499" s="11">
        <v>2013</v>
      </c>
      <c r="D499" s="11">
        <v>176299</v>
      </c>
      <c r="E499" s="12">
        <f t="shared" si="24"/>
        <v>100</v>
      </c>
      <c r="F499" s="12">
        <f t="shared" si="25"/>
        <v>37.585436466821015</v>
      </c>
      <c r="G499" s="11">
        <v>1827674.0000000002</v>
      </c>
    </row>
    <row r="500" spans="1:10" x14ac:dyDescent="0.35">
      <c r="A500" t="s">
        <v>39</v>
      </c>
      <c r="B500" t="s">
        <v>73</v>
      </c>
      <c r="C500" s="11">
        <v>2013</v>
      </c>
      <c r="D500" s="11">
        <v>56</v>
      </c>
      <c r="E500" s="12">
        <f>(D500/292763)*100</f>
        <v>1.912810020391921E-2</v>
      </c>
      <c r="F500" s="12">
        <f t="shared" si="25"/>
        <v>1.1938720254465296E-2</v>
      </c>
      <c r="G500" s="13">
        <v>126.5</v>
      </c>
      <c r="H500" s="11">
        <v>24.5</v>
      </c>
      <c r="I500" s="11">
        <v>1388.2</v>
      </c>
      <c r="J500" s="6"/>
    </row>
    <row r="501" spans="1:10" x14ac:dyDescent="0.35">
      <c r="A501" t="s">
        <v>74</v>
      </c>
      <c r="B501" t="s">
        <v>73</v>
      </c>
      <c r="C501" s="11">
        <v>2013</v>
      </c>
      <c r="D501" s="11">
        <v>932</v>
      </c>
      <c r="E501" s="12">
        <f t="shared" ref="E501:E543" si="26">(D501/292763)*100</f>
        <v>0.31834623910808402</v>
      </c>
      <c r="F501" s="12">
        <f t="shared" si="25"/>
        <v>0.19869441566360097</v>
      </c>
      <c r="G501" s="13">
        <v>7912.3</v>
      </c>
      <c r="H501" s="11">
        <v>23.5</v>
      </c>
      <c r="I501" s="11">
        <v>425.32</v>
      </c>
      <c r="J501" s="6"/>
    </row>
    <row r="502" spans="1:10" x14ac:dyDescent="0.35">
      <c r="A502" t="s">
        <v>40</v>
      </c>
      <c r="B502" t="s">
        <v>73</v>
      </c>
      <c r="C502" s="11">
        <v>2013</v>
      </c>
      <c r="D502" s="11">
        <v>6000</v>
      </c>
      <c r="E502" s="12">
        <f t="shared" si="26"/>
        <v>2.0494393075627726</v>
      </c>
      <c r="F502" s="12">
        <f t="shared" si="25"/>
        <v>1.27914859869271</v>
      </c>
      <c r="G502" s="13">
        <v>55309.3</v>
      </c>
      <c r="H502" s="11">
        <v>23.5</v>
      </c>
      <c r="I502" s="11">
        <v>400.6</v>
      </c>
      <c r="J502" s="6"/>
    </row>
    <row r="503" spans="1:10" x14ac:dyDescent="0.35">
      <c r="A503" t="s">
        <v>41</v>
      </c>
      <c r="B503" t="s">
        <v>73</v>
      </c>
      <c r="C503" s="11">
        <v>2013</v>
      </c>
      <c r="D503" s="11">
        <v>3431</v>
      </c>
      <c r="E503" s="12">
        <f t="shared" si="26"/>
        <v>1.1719377107079787</v>
      </c>
      <c r="F503" s="12">
        <f t="shared" si="25"/>
        <v>0.73145980701911473</v>
      </c>
      <c r="G503" s="13">
        <v>13938.3</v>
      </c>
      <c r="H503" s="11">
        <v>26.2</v>
      </c>
      <c r="I503" s="11">
        <v>1934.22</v>
      </c>
      <c r="J503" s="6"/>
    </row>
    <row r="504" spans="1:10" x14ac:dyDescent="0.35">
      <c r="A504" t="s">
        <v>42</v>
      </c>
      <c r="B504" t="s">
        <v>73</v>
      </c>
      <c r="C504" s="11">
        <v>2013</v>
      </c>
      <c r="D504" s="11">
        <v>79805</v>
      </c>
      <c r="E504" s="12">
        <f t="shared" si="26"/>
        <v>27.25925065667451</v>
      </c>
      <c r="F504" s="12">
        <f t="shared" si="25"/>
        <v>17.013742319778622</v>
      </c>
      <c r="G504" s="13">
        <v>524247.5</v>
      </c>
      <c r="H504" s="11">
        <v>25.3</v>
      </c>
      <c r="I504" s="11">
        <v>1342.82</v>
      </c>
      <c r="J504" s="6"/>
    </row>
    <row r="505" spans="1:10" x14ac:dyDescent="0.35">
      <c r="A505" t="s">
        <v>43</v>
      </c>
      <c r="B505" t="s">
        <v>73</v>
      </c>
      <c r="C505" s="11">
        <v>2013</v>
      </c>
      <c r="D505" s="11">
        <v>2634</v>
      </c>
      <c r="E505" s="12">
        <f t="shared" si="26"/>
        <v>0.8997038560200572</v>
      </c>
      <c r="F505" s="12">
        <f t="shared" si="25"/>
        <v>0.56154623482609967</v>
      </c>
      <c r="G505" s="13">
        <v>15131.4</v>
      </c>
      <c r="H505" s="11">
        <v>23.8</v>
      </c>
      <c r="I505" s="11">
        <v>523.73</v>
      </c>
      <c r="J505" s="6"/>
    </row>
    <row r="506" spans="1:10" x14ac:dyDescent="0.35">
      <c r="A506" t="s">
        <v>44</v>
      </c>
      <c r="B506" t="s">
        <v>73</v>
      </c>
      <c r="C506" s="11">
        <v>2013</v>
      </c>
      <c r="D506" s="11">
        <v>57</v>
      </c>
      <c r="E506" s="12">
        <f t="shared" si="26"/>
        <v>1.9469673421846339E-2</v>
      </c>
      <c r="F506" s="12">
        <f t="shared" si="25"/>
        <v>1.2151911687580747E-2</v>
      </c>
      <c r="G506" s="13">
        <v>44.9</v>
      </c>
      <c r="H506" s="11">
        <v>25.3</v>
      </c>
      <c r="I506" s="11">
        <v>1633.36</v>
      </c>
      <c r="J506" s="6"/>
    </row>
    <row r="507" spans="1:10" x14ac:dyDescent="0.35">
      <c r="A507" t="s">
        <v>45</v>
      </c>
      <c r="B507" t="s">
        <v>73</v>
      </c>
      <c r="C507" s="11">
        <v>2013</v>
      </c>
      <c r="D507" s="11">
        <v>438</v>
      </c>
      <c r="E507" s="12">
        <f t="shared" si="26"/>
        <v>0.14960906945208238</v>
      </c>
      <c r="F507" s="12">
        <f t="shared" si="25"/>
        <v>9.3377847704567835E-2</v>
      </c>
      <c r="G507" s="13">
        <v>4798.3</v>
      </c>
      <c r="H507" s="11">
        <v>24.5</v>
      </c>
      <c r="I507" s="11">
        <v>351.04</v>
      </c>
      <c r="J507" s="6"/>
    </row>
    <row r="508" spans="1:10" x14ac:dyDescent="0.35">
      <c r="A508" t="s">
        <v>46</v>
      </c>
      <c r="B508" t="s">
        <v>73</v>
      </c>
      <c r="C508" s="11">
        <v>2013</v>
      </c>
      <c r="D508" s="11">
        <v>84</v>
      </c>
      <c r="E508" s="12">
        <f t="shared" si="26"/>
        <v>2.8692150305878818E-2</v>
      </c>
      <c r="F508" s="12">
        <f t="shared" si="25"/>
        <v>1.7908080381697944E-2</v>
      </c>
      <c r="G508" s="13">
        <v>1127.8</v>
      </c>
      <c r="H508" s="11">
        <v>24.7</v>
      </c>
      <c r="I508" s="11">
        <v>373.44</v>
      </c>
      <c r="J508" s="6"/>
    </row>
    <row r="509" spans="1:10" x14ac:dyDescent="0.35">
      <c r="A509" t="s">
        <v>47</v>
      </c>
      <c r="B509" t="s">
        <v>73</v>
      </c>
      <c r="C509" s="11">
        <v>2013</v>
      </c>
      <c r="D509" s="11">
        <v>88</v>
      </c>
      <c r="E509" s="12">
        <f t="shared" si="26"/>
        <v>3.0058443177587331E-2</v>
      </c>
      <c r="F509" s="12">
        <f t="shared" si="25"/>
        <v>1.8760846114159749E-2</v>
      </c>
      <c r="G509" s="13">
        <v>298.8</v>
      </c>
      <c r="H509" s="11">
        <v>23.9</v>
      </c>
      <c r="I509" s="11">
        <v>1476.63</v>
      </c>
      <c r="J509" s="6"/>
    </row>
    <row r="510" spans="1:10" x14ac:dyDescent="0.35">
      <c r="A510" t="s">
        <v>85</v>
      </c>
      <c r="B510" t="s">
        <v>73</v>
      </c>
      <c r="C510" s="11">
        <v>2013</v>
      </c>
      <c r="D510" s="11">
        <v>79</v>
      </c>
      <c r="E510" s="12">
        <f t="shared" si="26"/>
        <v>2.698428421624317E-2</v>
      </c>
      <c r="F510" s="12">
        <f t="shared" si="25"/>
        <v>1.6842123216120681E-2</v>
      </c>
      <c r="G510" s="13">
        <v>412.2</v>
      </c>
      <c r="H510" s="11">
        <v>23.1</v>
      </c>
      <c r="I510" s="11">
        <v>1346.27</v>
      </c>
      <c r="J510" s="5"/>
    </row>
    <row r="511" spans="1:10" x14ac:dyDescent="0.35">
      <c r="A511" t="s">
        <v>48</v>
      </c>
      <c r="B511" t="s">
        <v>73</v>
      </c>
      <c r="C511" s="11">
        <v>2013</v>
      </c>
      <c r="D511" s="11">
        <v>53</v>
      </c>
      <c r="E511" s="12">
        <f t="shared" si="26"/>
        <v>1.8103380550137826E-2</v>
      </c>
      <c r="F511" s="12">
        <f t="shared" si="25"/>
        <v>1.1299145955118939E-2</v>
      </c>
      <c r="G511" s="13">
        <v>170.8</v>
      </c>
      <c r="H511" s="11">
        <v>23.3</v>
      </c>
      <c r="I511" s="11">
        <v>1461.95</v>
      </c>
      <c r="J511" s="6"/>
    </row>
    <row r="512" spans="1:10" x14ac:dyDescent="0.35">
      <c r="A512" t="s">
        <v>49</v>
      </c>
      <c r="B512" t="s">
        <v>73</v>
      </c>
      <c r="C512" s="11">
        <v>2013</v>
      </c>
      <c r="D512" s="11">
        <v>109</v>
      </c>
      <c r="E512" s="12">
        <f t="shared" si="26"/>
        <v>3.7231480754057036E-2</v>
      </c>
      <c r="F512" s="12">
        <f t="shared" si="25"/>
        <v>2.3237866209584235E-2</v>
      </c>
      <c r="G512" s="13">
        <v>392.2</v>
      </c>
      <c r="H512" s="11">
        <v>23.1</v>
      </c>
      <c r="I512" s="11">
        <v>1362.87</v>
      </c>
      <c r="J512" s="6"/>
    </row>
    <row r="513" spans="1:10" x14ac:dyDescent="0.35">
      <c r="A513" t="s">
        <v>50</v>
      </c>
      <c r="B513" t="s">
        <v>73</v>
      </c>
      <c r="C513" s="11">
        <v>2013</v>
      </c>
      <c r="D513" s="11">
        <v>46</v>
      </c>
      <c r="E513" s="12">
        <f t="shared" si="26"/>
        <v>1.5712368024647923E-2</v>
      </c>
      <c r="F513" s="12">
        <f t="shared" si="25"/>
        <v>9.8068059233107786E-3</v>
      </c>
      <c r="G513" s="13">
        <v>1357.6</v>
      </c>
      <c r="H513" s="11">
        <v>22.8</v>
      </c>
      <c r="I513" s="11">
        <v>513.54999999999995</v>
      </c>
      <c r="J513" s="6"/>
    </row>
    <row r="514" spans="1:10" x14ac:dyDescent="0.35">
      <c r="A514" t="s">
        <v>75</v>
      </c>
      <c r="B514" t="s">
        <v>73</v>
      </c>
      <c r="C514" s="11">
        <v>2013</v>
      </c>
      <c r="D514" s="11">
        <v>287</v>
      </c>
      <c r="E514" s="12">
        <f t="shared" si="26"/>
        <v>9.8031513545085963E-2</v>
      </c>
      <c r="F514" s="12">
        <f t="shared" si="25"/>
        <v>6.1185941304134635E-2</v>
      </c>
      <c r="G514" s="13">
        <v>1953.6</v>
      </c>
      <c r="H514" s="11">
        <v>21</v>
      </c>
      <c r="I514" s="11">
        <v>631.20000000000005</v>
      </c>
      <c r="J514" s="6"/>
    </row>
    <row r="515" spans="1:10" x14ac:dyDescent="0.35">
      <c r="A515" t="s">
        <v>76</v>
      </c>
      <c r="B515" t="s">
        <v>73</v>
      </c>
      <c r="C515" s="11">
        <v>2013</v>
      </c>
      <c r="D515" s="11">
        <v>5936</v>
      </c>
      <c r="E515" s="12">
        <f t="shared" si="26"/>
        <v>2.0275786216154361</v>
      </c>
      <c r="F515" s="12">
        <f t="shared" si="25"/>
        <v>1.2655043469733211</v>
      </c>
      <c r="G515" s="13">
        <v>65800</v>
      </c>
      <c r="H515" s="11">
        <v>22.4</v>
      </c>
      <c r="I515" s="11">
        <v>462.08</v>
      </c>
      <c r="J515" s="6"/>
    </row>
    <row r="516" spans="1:10" x14ac:dyDescent="0.35">
      <c r="A516" t="s">
        <v>53</v>
      </c>
      <c r="B516" t="s">
        <v>73</v>
      </c>
      <c r="C516" s="11">
        <v>2013</v>
      </c>
      <c r="D516" s="11">
        <v>2305</v>
      </c>
      <c r="E516" s="12">
        <f t="shared" si="26"/>
        <v>0.78732626732203181</v>
      </c>
      <c r="F516" s="12">
        <f t="shared" si="25"/>
        <v>0.49140625333111609</v>
      </c>
      <c r="G516" s="13">
        <v>22764.5</v>
      </c>
      <c r="H516" s="11">
        <v>24.7</v>
      </c>
      <c r="I516" s="11">
        <v>1214.94</v>
      </c>
      <c r="J516" s="6"/>
    </row>
    <row r="517" spans="1:10" x14ac:dyDescent="0.35">
      <c r="A517" t="s">
        <v>78</v>
      </c>
      <c r="B517" t="s">
        <v>73</v>
      </c>
      <c r="C517" s="11">
        <v>2013</v>
      </c>
      <c r="D517" s="11">
        <v>951</v>
      </c>
      <c r="E517" s="12">
        <f t="shared" si="26"/>
        <v>0.32483613024869945</v>
      </c>
      <c r="F517" s="12">
        <f t="shared" si="25"/>
        <v>0.20274505289279454</v>
      </c>
      <c r="G517" s="13">
        <v>3839.7</v>
      </c>
      <c r="H517" s="11">
        <v>24.4</v>
      </c>
      <c r="I517" s="11">
        <v>1372.24</v>
      </c>
      <c r="J517" s="6"/>
    </row>
    <row r="518" spans="1:10" x14ac:dyDescent="0.35">
      <c r="A518" t="s">
        <v>54</v>
      </c>
      <c r="B518" t="s">
        <v>73</v>
      </c>
      <c r="C518" s="11">
        <v>2013</v>
      </c>
      <c r="D518" s="11">
        <v>44535</v>
      </c>
      <c r="E518" s="12">
        <f t="shared" si="26"/>
        <v>15.211963260384682</v>
      </c>
      <c r="F518" s="12">
        <f t="shared" si="25"/>
        <v>9.4944804737966404</v>
      </c>
      <c r="G518" s="13">
        <v>346195.4</v>
      </c>
      <c r="H518" s="11">
        <v>25.1</v>
      </c>
      <c r="I518" s="11">
        <v>754.16</v>
      </c>
      <c r="J518" s="6"/>
    </row>
    <row r="519" spans="1:10" x14ac:dyDescent="0.35">
      <c r="A519" t="s">
        <v>77</v>
      </c>
      <c r="B519" t="s">
        <v>73</v>
      </c>
      <c r="C519" s="11">
        <v>2013</v>
      </c>
      <c r="D519" s="11">
        <v>204</v>
      </c>
      <c r="E519" s="12">
        <f t="shared" si="26"/>
        <v>6.9680936457134274E-2</v>
      </c>
      <c r="F519" s="12">
        <f t="shared" si="25"/>
        <v>4.3491052355552146E-2</v>
      </c>
      <c r="G519" s="13">
        <v>1104.2</v>
      </c>
      <c r="H519" s="11">
        <v>21.2</v>
      </c>
      <c r="I519" s="11">
        <v>2052.52</v>
      </c>
      <c r="J519" s="6"/>
    </row>
    <row r="520" spans="1:10" x14ac:dyDescent="0.35">
      <c r="A520" t="s">
        <v>55</v>
      </c>
      <c r="B520" t="s">
        <v>73</v>
      </c>
      <c r="C520" s="11">
        <v>2013</v>
      </c>
      <c r="D520" s="11">
        <v>717</v>
      </c>
      <c r="E520" s="12">
        <f t="shared" si="26"/>
        <v>0.24490799725375134</v>
      </c>
      <c r="F520" s="12">
        <f t="shared" si="25"/>
        <v>0.15285825754377888</v>
      </c>
      <c r="G520" s="13">
        <v>8772.2000000000007</v>
      </c>
      <c r="H520" s="11">
        <v>22.8</v>
      </c>
      <c r="I520" s="11">
        <v>266.98</v>
      </c>
      <c r="J520" s="6"/>
    </row>
    <row r="521" spans="1:10" x14ac:dyDescent="0.35">
      <c r="A521" t="s">
        <v>56</v>
      </c>
      <c r="B521" t="s">
        <v>73</v>
      </c>
      <c r="C521" s="11">
        <v>2013</v>
      </c>
      <c r="D521" s="11">
        <v>81</v>
      </c>
      <c r="E521" s="12">
        <f t="shared" si="26"/>
        <v>2.7667430652097431E-2</v>
      </c>
      <c r="F521" s="12">
        <f t="shared" si="25"/>
        <v>1.7268506082351587E-2</v>
      </c>
      <c r="G521" s="13">
        <v>439.5</v>
      </c>
      <c r="H521" s="11">
        <v>24.5</v>
      </c>
      <c r="I521" s="11">
        <v>840.8</v>
      </c>
      <c r="J521" s="6"/>
    </row>
    <row r="522" spans="1:10" x14ac:dyDescent="0.35">
      <c r="A522" t="s">
        <v>79</v>
      </c>
      <c r="B522" t="s">
        <v>73</v>
      </c>
      <c r="C522" s="11">
        <v>2013</v>
      </c>
      <c r="D522" s="11">
        <v>345</v>
      </c>
      <c r="E522" s="12">
        <f t="shared" si="26"/>
        <v>0.11784276018485942</v>
      </c>
      <c r="F522" s="12">
        <f t="shared" si="25"/>
        <v>7.3551044424830833E-2</v>
      </c>
      <c r="G522" s="13">
        <v>655.8</v>
      </c>
      <c r="H522" s="11">
        <v>24.4</v>
      </c>
      <c r="I522" s="11">
        <v>632.01</v>
      </c>
      <c r="J522" s="6"/>
    </row>
    <row r="523" spans="1:10" x14ac:dyDescent="0.35">
      <c r="A523" t="s">
        <v>57</v>
      </c>
      <c r="B523" t="s">
        <v>73</v>
      </c>
      <c r="C523" s="11">
        <v>2013</v>
      </c>
      <c r="D523" s="11">
        <v>162</v>
      </c>
      <c r="E523" s="12">
        <f t="shared" si="26"/>
        <v>5.5334861304194863E-2</v>
      </c>
      <c r="F523" s="12">
        <f t="shared" si="25"/>
        <v>3.4537012164703174E-2</v>
      </c>
      <c r="G523" s="13">
        <v>598.6</v>
      </c>
      <c r="H523" s="11">
        <v>24.2</v>
      </c>
      <c r="I523" s="11">
        <v>1183.9000000000001</v>
      </c>
      <c r="J523" s="6"/>
    </row>
    <row r="524" spans="1:10" x14ac:dyDescent="0.35">
      <c r="A524" t="s">
        <v>58</v>
      </c>
      <c r="B524" t="s">
        <v>73</v>
      </c>
      <c r="C524" s="11">
        <v>2013</v>
      </c>
      <c r="D524" s="11">
        <v>2276</v>
      </c>
      <c r="E524" s="12">
        <f t="shared" si="26"/>
        <v>0.77742064400214517</v>
      </c>
      <c r="F524" s="12">
        <f t="shared" si="25"/>
        <v>0.48522370177076807</v>
      </c>
      <c r="G524" s="13">
        <v>18245.5</v>
      </c>
      <c r="H524" s="11">
        <v>25.4</v>
      </c>
      <c r="I524" s="11">
        <v>1415.19</v>
      </c>
      <c r="J524" s="5"/>
    </row>
    <row r="525" spans="1:10" x14ac:dyDescent="0.35">
      <c r="A525" t="s">
        <v>59</v>
      </c>
      <c r="B525" t="s">
        <v>73</v>
      </c>
      <c r="C525" s="11">
        <v>2013</v>
      </c>
      <c r="D525" s="11">
        <v>8438</v>
      </c>
      <c r="E525" s="12">
        <f t="shared" si="26"/>
        <v>2.8821948128691126</v>
      </c>
      <c r="F525" s="12">
        <f t="shared" si="25"/>
        <v>1.7989093126281812</v>
      </c>
      <c r="G525" s="13">
        <v>68137.3</v>
      </c>
      <c r="H525" s="11">
        <v>25.5</v>
      </c>
      <c r="I525" s="11">
        <v>1061.2</v>
      </c>
      <c r="J525" s="6"/>
    </row>
    <row r="526" spans="1:10" x14ac:dyDescent="0.35">
      <c r="A526" t="s">
        <v>60</v>
      </c>
      <c r="B526" t="s">
        <v>73</v>
      </c>
      <c r="C526" s="11">
        <v>2013</v>
      </c>
      <c r="D526" s="11">
        <v>38999</v>
      </c>
      <c r="E526" s="12">
        <f t="shared" si="26"/>
        <v>13.321013925940095</v>
      </c>
      <c r="F526" s="12">
        <f t="shared" si="25"/>
        <v>8.3142527000695008</v>
      </c>
      <c r="G526" s="13">
        <v>259897.4</v>
      </c>
      <c r="H526" s="11">
        <v>24.8</v>
      </c>
      <c r="I526" s="11">
        <v>1596.46</v>
      </c>
      <c r="J526" s="6"/>
    </row>
    <row r="527" spans="1:10" x14ac:dyDescent="0.35">
      <c r="A527" t="s">
        <v>61</v>
      </c>
      <c r="B527" t="s">
        <v>73</v>
      </c>
      <c r="C527" s="11">
        <v>2013</v>
      </c>
      <c r="D527" s="11">
        <v>53</v>
      </c>
      <c r="E527" s="12">
        <f t="shared" si="26"/>
        <v>1.8103380550137826E-2</v>
      </c>
      <c r="F527" s="12">
        <f t="shared" si="25"/>
        <v>1.1299145955118939E-2</v>
      </c>
      <c r="G527" s="13">
        <v>98.9</v>
      </c>
      <c r="H527" s="11">
        <v>25.4</v>
      </c>
      <c r="I527" s="11">
        <v>1390.06</v>
      </c>
      <c r="J527" s="6"/>
    </row>
    <row r="528" spans="1:10" x14ac:dyDescent="0.35">
      <c r="A528" t="s">
        <v>62</v>
      </c>
      <c r="B528" t="s">
        <v>73</v>
      </c>
      <c r="C528" s="11">
        <v>2013</v>
      </c>
      <c r="D528" s="11">
        <v>328</v>
      </c>
      <c r="E528" s="12">
        <f t="shared" si="26"/>
        <v>0.11203601548009823</v>
      </c>
      <c r="F528" s="12">
        <f t="shared" si="25"/>
        <v>6.9926790061868152E-2</v>
      </c>
      <c r="G528" s="13">
        <v>1895.7</v>
      </c>
      <c r="H528" s="11">
        <v>25.5</v>
      </c>
      <c r="I528" s="11">
        <v>1736.48</v>
      </c>
      <c r="J528" s="6"/>
    </row>
    <row r="529" spans="1:10" x14ac:dyDescent="0.35">
      <c r="A529" t="s">
        <v>63</v>
      </c>
      <c r="B529" t="s">
        <v>73</v>
      </c>
      <c r="C529" s="11">
        <v>2013</v>
      </c>
      <c r="D529" s="11">
        <v>230</v>
      </c>
      <c r="E529" s="12">
        <f t="shared" si="26"/>
        <v>7.8561840123239607E-2</v>
      </c>
      <c r="F529" s="12">
        <f t="shared" si="25"/>
        <v>4.9034029616553884E-2</v>
      </c>
      <c r="G529" s="13">
        <v>40</v>
      </c>
      <c r="H529" s="11">
        <v>24.6</v>
      </c>
      <c r="I529" s="11">
        <v>425</v>
      </c>
      <c r="J529" s="6"/>
    </row>
    <row r="530" spans="1:10" x14ac:dyDescent="0.35">
      <c r="A530" t="s">
        <v>80</v>
      </c>
      <c r="B530" t="s">
        <v>73</v>
      </c>
      <c r="C530" s="11">
        <v>2013</v>
      </c>
      <c r="D530" s="11">
        <v>11923</v>
      </c>
      <c r="E530" s="12">
        <f t="shared" si="26"/>
        <v>4.0725774773451562</v>
      </c>
      <c r="F530" s="12">
        <f t="shared" si="25"/>
        <v>2.5418814570355308</v>
      </c>
      <c r="G530" s="13">
        <v>255640.1</v>
      </c>
      <c r="H530" s="11">
        <v>24.3</v>
      </c>
      <c r="I530" s="11">
        <v>327.94</v>
      </c>
      <c r="J530" s="6"/>
    </row>
    <row r="531" spans="1:10" x14ac:dyDescent="0.35">
      <c r="A531" t="s">
        <v>64</v>
      </c>
      <c r="B531" t="s">
        <v>73</v>
      </c>
      <c r="C531" s="11">
        <v>2013</v>
      </c>
      <c r="D531" s="11">
        <v>5764</v>
      </c>
      <c r="E531" s="12">
        <f t="shared" si="26"/>
        <v>1.9688280281319703</v>
      </c>
      <c r="F531" s="12">
        <f t="shared" si="25"/>
        <v>1.2288354204774636</v>
      </c>
      <c r="G531" s="13">
        <v>78933.600000000006</v>
      </c>
      <c r="H531" s="11">
        <v>24.5</v>
      </c>
      <c r="I531" s="11">
        <v>380.3</v>
      </c>
      <c r="J531" s="6"/>
    </row>
    <row r="532" spans="1:10" x14ac:dyDescent="0.35">
      <c r="A532" t="s">
        <v>90</v>
      </c>
      <c r="B532" t="s">
        <v>73</v>
      </c>
      <c r="C532" s="11">
        <v>2013</v>
      </c>
      <c r="D532" s="11">
        <v>68</v>
      </c>
      <c r="E532" s="12">
        <f t="shared" si="26"/>
        <v>2.3226978819044758E-2</v>
      </c>
      <c r="F532" s="12">
        <f t="shared" si="25"/>
        <v>1.4497017451850714E-2</v>
      </c>
      <c r="G532" s="13">
        <v>833.2</v>
      </c>
      <c r="H532" s="11">
        <v>23.8</v>
      </c>
      <c r="I532" s="11">
        <v>307.99</v>
      </c>
      <c r="J532" s="6"/>
    </row>
    <row r="533" spans="1:10" x14ac:dyDescent="0.35">
      <c r="A533" t="s">
        <v>81</v>
      </c>
      <c r="B533" t="s">
        <v>73</v>
      </c>
      <c r="C533" s="11">
        <v>2013</v>
      </c>
      <c r="D533" s="11">
        <v>1823</v>
      </c>
      <c r="E533" s="12">
        <f t="shared" si="26"/>
        <v>0.62268797628115569</v>
      </c>
      <c r="F533" s="12">
        <f t="shared" ref="F533:F543" si="27">(D533/469062)*100</f>
        <v>0.38864798256946842</v>
      </c>
      <c r="G533" s="13">
        <v>8432.4</v>
      </c>
      <c r="H533" s="11">
        <v>24.7</v>
      </c>
      <c r="I533" s="11">
        <v>981.12</v>
      </c>
      <c r="J533" s="6"/>
    </row>
    <row r="534" spans="1:10" x14ac:dyDescent="0.35">
      <c r="A534" t="s">
        <v>65</v>
      </c>
      <c r="B534" t="s">
        <v>73</v>
      </c>
      <c r="C534" s="11">
        <v>2013</v>
      </c>
      <c r="D534" s="11">
        <v>79</v>
      </c>
      <c r="E534" s="12">
        <f t="shared" si="26"/>
        <v>2.698428421624317E-2</v>
      </c>
      <c r="F534" s="12">
        <f t="shared" si="27"/>
        <v>1.6842123216120681E-2</v>
      </c>
      <c r="G534" s="13">
        <v>659.2</v>
      </c>
      <c r="H534" s="11">
        <v>25.4</v>
      </c>
      <c r="I534" s="11">
        <v>625.04</v>
      </c>
      <c r="J534" s="6"/>
    </row>
    <row r="535" spans="1:10" x14ac:dyDescent="0.35">
      <c r="A535" t="s">
        <v>83</v>
      </c>
      <c r="B535" t="s">
        <v>73</v>
      </c>
      <c r="C535" s="11">
        <v>2013</v>
      </c>
      <c r="D535" s="11">
        <v>18791</v>
      </c>
      <c r="E535" s="12">
        <f t="shared" si="26"/>
        <v>6.4185023380686772</v>
      </c>
      <c r="F535" s="12">
        <f t="shared" si="27"/>
        <v>4.0060802196724525</v>
      </c>
      <c r="G535" s="13">
        <v>132567.79999999999</v>
      </c>
      <c r="H535" s="11">
        <v>25.4</v>
      </c>
      <c r="I535" s="11">
        <v>769.61</v>
      </c>
      <c r="J535" s="6"/>
    </row>
    <row r="536" spans="1:10" x14ac:dyDescent="0.35">
      <c r="A536" t="s">
        <v>66</v>
      </c>
      <c r="B536" t="s">
        <v>73</v>
      </c>
      <c r="C536" s="11">
        <v>2013</v>
      </c>
      <c r="D536" s="11">
        <v>290</v>
      </c>
      <c r="E536" s="12">
        <f t="shared" si="26"/>
        <v>9.9056233198867347E-2</v>
      </c>
      <c r="F536" s="12">
        <f t="shared" si="27"/>
        <v>6.1825515603480992E-2</v>
      </c>
      <c r="G536" s="13">
        <v>4000.4</v>
      </c>
      <c r="H536" s="11">
        <v>25.9</v>
      </c>
      <c r="I536" s="11">
        <v>700.33</v>
      </c>
      <c r="J536" s="6"/>
    </row>
    <row r="537" spans="1:10" x14ac:dyDescent="0.35">
      <c r="A537" t="s">
        <v>82</v>
      </c>
      <c r="B537" t="s">
        <v>73</v>
      </c>
      <c r="C537" s="11">
        <v>2013</v>
      </c>
      <c r="D537" s="11">
        <v>840</v>
      </c>
      <c r="E537" s="12">
        <f t="shared" si="26"/>
        <v>0.28692150305878816</v>
      </c>
      <c r="F537" s="12">
        <f t="shared" si="27"/>
        <v>0.17908080381697941</v>
      </c>
      <c r="G537" s="13">
        <v>11758.8</v>
      </c>
      <c r="H537" s="11">
        <v>24.5</v>
      </c>
      <c r="I537" s="11">
        <v>619.66</v>
      </c>
      <c r="J537" s="6"/>
    </row>
    <row r="538" spans="1:10" x14ac:dyDescent="0.35">
      <c r="A538" t="s">
        <v>67</v>
      </c>
      <c r="B538" t="s">
        <v>73</v>
      </c>
      <c r="C538" s="11">
        <v>2013</v>
      </c>
      <c r="D538" s="11">
        <v>82</v>
      </c>
      <c r="E538" s="12">
        <f t="shared" si="26"/>
        <v>2.8009003870024557E-2</v>
      </c>
      <c r="F538" s="12">
        <f t="shared" si="27"/>
        <v>1.7481697515467038E-2</v>
      </c>
      <c r="G538" s="13">
        <v>829.4</v>
      </c>
      <c r="H538" s="11">
        <v>25</v>
      </c>
      <c r="I538" s="11">
        <v>911.46</v>
      </c>
      <c r="J538" s="6"/>
    </row>
    <row r="539" spans="1:10" x14ac:dyDescent="0.35">
      <c r="A539" s="2" t="s">
        <v>129</v>
      </c>
      <c r="B539" t="s">
        <v>73</v>
      </c>
      <c r="C539" s="11">
        <v>2013</v>
      </c>
      <c r="D539" s="11">
        <v>55</v>
      </c>
      <c r="E539" s="12">
        <f t="shared" si="26"/>
        <v>1.8786526985992081E-2</v>
      </c>
      <c r="F539" s="12">
        <f t="shared" si="27"/>
        <v>1.1725528821349843E-2</v>
      </c>
      <c r="G539" s="13">
        <v>14.1</v>
      </c>
      <c r="H539" s="11">
        <v>24.6</v>
      </c>
      <c r="I539" s="11">
        <v>1290.1400000000001</v>
      </c>
      <c r="J539" s="6"/>
    </row>
    <row r="540" spans="1:10" x14ac:dyDescent="0.35">
      <c r="A540" t="s">
        <v>84</v>
      </c>
      <c r="B540" t="s">
        <v>73</v>
      </c>
      <c r="C540" s="11">
        <v>2013</v>
      </c>
      <c r="D540" s="11">
        <v>269</v>
      </c>
      <c r="E540" s="12">
        <f t="shared" si="26"/>
        <v>9.1883195622397634E-2</v>
      </c>
      <c r="F540" s="12">
        <f t="shared" si="27"/>
        <v>5.7348495508056506E-2</v>
      </c>
      <c r="G540" s="13">
        <v>2646.2</v>
      </c>
      <c r="H540" s="11">
        <v>24.1</v>
      </c>
      <c r="I540" s="11">
        <v>639.17999999999995</v>
      </c>
      <c r="J540" s="6"/>
    </row>
    <row r="541" spans="1:10" x14ac:dyDescent="0.35">
      <c r="A541" t="s">
        <v>68</v>
      </c>
      <c r="B541" t="s">
        <v>73</v>
      </c>
      <c r="C541" s="11">
        <v>2013</v>
      </c>
      <c r="D541" s="11">
        <v>47624</v>
      </c>
      <c r="E541" s="12">
        <f t="shared" si="26"/>
        <v>16.267082930561578</v>
      </c>
      <c r="F541" s="12">
        <f t="shared" si="27"/>
        <v>10.153028810690271</v>
      </c>
      <c r="G541" s="13">
        <v>469259.1</v>
      </c>
      <c r="H541" s="11">
        <v>21.5</v>
      </c>
      <c r="I541" s="11">
        <v>652.26</v>
      </c>
      <c r="J541" s="6"/>
    </row>
    <row r="542" spans="1:10" x14ac:dyDescent="0.35">
      <c r="A542" t="s">
        <v>69</v>
      </c>
      <c r="B542" t="s">
        <v>73</v>
      </c>
      <c r="C542" s="11">
        <v>2013</v>
      </c>
      <c r="D542" s="11">
        <v>5498</v>
      </c>
      <c r="E542" s="12">
        <f t="shared" si="26"/>
        <v>1.8779695521633541</v>
      </c>
      <c r="F542" s="12">
        <f t="shared" si="27"/>
        <v>1.1721264992687532</v>
      </c>
      <c r="G542" s="13">
        <v>22226.5</v>
      </c>
      <c r="H542" s="11">
        <v>21.5</v>
      </c>
      <c r="I542" s="11">
        <v>254.52</v>
      </c>
      <c r="J542" s="6"/>
    </row>
    <row r="543" spans="1:10" x14ac:dyDescent="0.35">
      <c r="A543" t="s">
        <v>70</v>
      </c>
      <c r="B543" t="s">
        <v>73</v>
      </c>
      <c r="C543" s="11">
        <v>2013</v>
      </c>
      <c r="D543" s="11">
        <v>292763</v>
      </c>
      <c r="E543" s="12">
        <f t="shared" si="26"/>
        <v>100</v>
      </c>
      <c r="F543" s="12">
        <f t="shared" si="27"/>
        <v>62.414563533178978</v>
      </c>
      <c r="G543" s="11">
        <v>2413507</v>
      </c>
    </row>
    <row r="544" spans="1:10" x14ac:dyDescent="0.35">
      <c r="A544" t="s">
        <v>0</v>
      </c>
      <c r="B544" t="s">
        <v>28</v>
      </c>
      <c r="C544" s="11">
        <v>2012</v>
      </c>
      <c r="D544" s="11">
        <v>169</v>
      </c>
      <c r="E544" s="12">
        <f>(D544/172705)*100</f>
        <v>9.7854723372224311E-2</v>
      </c>
      <c r="F544" s="12">
        <f>(D544/459187)*100</f>
        <v>3.6804177818622913E-2</v>
      </c>
      <c r="G544" s="11">
        <v>1378.8</v>
      </c>
      <c r="H544" s="11">
        <v>22.8</v>
      </c>
      <c r="I544" s="11">
        <v>1060.27</v>
      </c>
    </row>
    <row r="545" spans="1:9" x14ac:dyDescent="0.35">
      <c r="A545" t="s">
        <v>30</v>
      </c>
      <c r="B545" t="s">
        <v>28</v>
      </c>
      <c r="C545" s="11">
        <v>2012</v>
      </c>
      <c r="D545" s="11">
        <v>1165</v>
      </c>
      <c r="E545" s="12">
        <f t="shared" ref="E545:E574" si="28">(D545/172705)*100</f>
        <v>0.67456066703338058</v>
      </c>
      <c r="F545" s="12">
        <f t="shared" ref="F545:F608" si="29">(D545/459187)*100</f>
        <v>0.25370927312837693</v>
      </c>
      <c r="G545" s="11">
        <v>35263.5</v>
      </c>
      <c r="H545" s="11">
        <v>17.8</v>
      </c>
      <c r="I545" s="11">
        <v>275.33999999999997</v>
      </c>
    </row>
    <row r="546" spans="1:9" x14ac:dyDescent="0.35">
      <c r="A546" t="s">
        <v>2</v>
      </c>
      <c r="B546" t="s">
        <v>28</v>
      </c>
      <c r="C546" s="11">
        <v>2012</v>
      </c>
      <c r="D546" s="11">
        <v>154</v>
      </c>
      <c r="E546" s="12">
        <f t="shared" si="28"/>
        <v>8.9169392895399671E-2</v>
      </c>
      <c r="F546" s="12">
        <f t="shared" si="29"/>
        <v>3.3537534816969992E-2</v>
      </c>
    </row>
    <row r="547" spans="1:9" x14ac:dyDescent="0.35">
      <c r="A547" t="s">
        <v>31</v>
      </c>
      <c r="B547" t="s">
        <v>28</v>
      </c>
      <c r="C547" s="11">
        <v>2012</v>
      </c>
      <c r="D547" s="11">
        <v>93153</v>
      </c>
      <c r="E547" s="12">
        <f t="shared" si="28"/>
        <v>53.937639327176399</v>
      </c>
      <c r="F547" s="12">
        <f t="shared" si="29"/>
        <v>20.286506368864973</v>
      </c>
      <c r="G547" s="11">
        <v>735814.3</v>
      </c>
      <c r="H547" s="11">
        <v>23.5</v>
      </c>
      <c r="I547" s="11">
        <v>848.88</v>
      </c>
    </row>
    <row r="548" spans="1:9" x14ac:dyDescent="0.35">
      <c r="A548" t="s">
        <v>3</v>
      </c>
      <c r="B548" t="s">
        <v>28</v>
      </c>
      <c r="C548" s="11">
        <v>2012</v>
      </c>
      <c r="D548" s="11">
        <v>5936</v>
      </c>
      <c r="E548" s="12">
        <f t="shared" si="28"/>
        <v>3.4370747806954052</v>
      </c>
      <c r="F548" s="12">
        <f t="shared" si="29"/>
        <v>1.292719523854116</v>
      </c>
      <c r="G548" s="11">
        <v>58080.1</v>
      </c>
      <c r="H548" s="11">
        <v>19.600000000000001</v>
      </c>
      <c r="I548" s="11">
        <v>394.27</v>
      </c>
    </row>
    <row r="549" spans="1:9" x14ac:dyDescent="0.35">
      <c r="A549" t="s">
        <v>97</v>
      </c>
      <c r="B549" t="s">
        <v>28</v>
      </c>
      <c r="C549" s="11">
        <v>2012</v>
      </c>
      <c r="D549" s="11">
        <v>152</v>
      </c>
      <c r="E549" s="12">
        <f t="shared" si="28"/>
        <v>8.8011348831823058E-2</v>
      </c>
      <c r="F549" s="12">
        <f t="shared" si="29"/>
        <v>3.3101982416749602E-2</v>
      </c>
      <c r="G549" s="11">
        <v>665</v>
      </c>
      <c r="H549" s="11">
        <v>20.5</v>
      </c>
      <c r="I549" s="11">
        <v>413.88</v>
      </c>
    </row>
    <row r="550" spans="1:9" x14ac:dyDescent="0.35">
      <c r="A550" t="s">
        <v>4</v>
      </c>
      <c r="B550" t="s">
        <v>28</v>
      </c>
      <c r="C550" s="11">
        <v>2012</v>
      </c>
      <c r="D550" s="11">
        <v>21020</v>
      </c>
      <c r="E550" s="12">
        <f t="shared" si="28"/>
        <v>12.171043108190267</v>
      </c>
      <c r="F550" s="12">
        <f t="shared" si="29"/>
        <v>4.5776557263162942</v>
      </c>
      <c r="G550" s="11">
        <v>311611.5</v>
      </c>
      <c r="H550" s="11">
        <v>20.100000000000001</v>
      </c>
      <c r="I550" s="11">
        <v>330.51</v>
      </c>
    </row>
    <row r="551" spans="1:9" x14ac:dyDescent="0.35">
      <c r="A551" t="s">
        <v>5</v>
      </c>
      <c r="B551" t="s">
        <v>28</v>
      </c>
      <c r="C551" s="11">
        <v>2012</v>
      </c>
      <c r="D551" s="11">
        <v>1624</v>
      </c>
      <c r="E551" s="12">
        <f t="shared" si="28"/>
        <v>0.94033177962421466</v>
      </c>
      <c r="F551" s="12">
        <f t="shared" si="29"/>
        <v>0.35366854897895628</v>
      </c>
      <c r="G551" s="11">
        <v>16840.900000000001</v>
      </c>
      <c r="H551" s="11">
        <v>23.5</v>
      </c>
      <c r="I551" s="11">
        <v>807.72</v>
      </c>
    </row>
    <row r="552" spans="1:9" x14ac:dyDescent="0.35">
      <c r="A552" t="s">
        <v>6</v>
      </c>
      <c r="B552" t="s">
        <v>28</v>
      </c>
      <c r="C552" s="11">
        <v>2012</v>
      </c>
      <c r="D552" s="11">
        <v>247</v>
      </c>
      <c r="E552" s="12">
        <f t="shared" si="28"/>
        <v>0.14301844185171245</v>
      </c>
      <c r="F552" s="12">
        <f t="shared" si="29"/>
        <v>5.3790721427218108E-2</v>
      </c>
      <c r="G552" s="11">
        <v>1162.8</v>
      </c>
      <c r="H552" s="11">
        <v>23.1</v>
      </c>
      <c r="I552" s="11">
        <v>1460.02</v>
      </c>
    </row>
    <row r="553" spans="1:9" x14ac:dyDescent="0.35">
      <c r="A553" t="s">
        <v>7</v>
      </c>
      <c r="B553" t="s">
        <v>28</v>
      </c>
      <c r="C553" s="11">
        <v>2012</v>
      </c>
      <c r="D553" s="11">
        <v>83</v>
      </c>
      <c r="E553" s="12">
        <f t="shared" si="28"/>
        <v>4.8058828638429689E-2</v>
      </c>
      <c r="F553" s="12">
        <f t="shared" si="29"/>
        <v>1.8075424609146164E-2</v>
      </c>
      <c r="G553" s="11">
        <v>555.29999999999995</v>
      </c>
      <c r="H553" s="11">
        <v>22.8</v>
      </c>
      <c r="I553" s="11">
        <v>1061.19</v>
      </c>
    </row>
    <row r="554" spans="1:9" x14ac:dyDescent="0.35">
      <c r="A554" t="s">
        <v>8</v>
      </c>
      <c r="B554" t="s">
        <v>28</v>
      </c>
      <c r="C554" s="11">
        <v>2012</v>
      </c>
      <c r="D554" s="11">
        <v>1217</v>
      </c>
      <c r="E554" s="12">
        <f t="shared" si="28"/>
        <v>0.70466981268637274</v>
      </c>
      <c r="F554" s="12">
        <f t="shared" si="29"/>
        <v>0.26503363553410703</v>
      </c>
      <c r="G554" s="11">
        <v>7127.6</v>
      </c>
      <c r="H554" s="11">
        <v>22</v>
      </c>
      <c r="I554" s="11">
        <v>513.27</v>
      </c>
    </row>
    <row r="555" spans="1:9" x14ac:dyDescent="0.35">
      <c r="A555" t="s">
        <v>9</v>
      </c>
      <c r="B555" t="s">
        <v>28</v>
      </c>
      <c r="C555" s="11">
        <v>2012</v>
      </c>
      <c r="D555" s="11">
        <v>109</v>
      </c>
      <c r="E555" s="12">
        <f t="shared" si="28"/>
        <v>6.3113401464925736E-2</v>
      </c>
      <c r="F555" s="12">
        <f t="shared" si="29"/>
        <v>2.3737605812011228E-2</v>
      </c>
      <c r="G555" s="11">
        <v>790.5</v>
      </c>
      <c r="H555" s="11">
        <v>23.1</v>
      </c>
      <c r="I555" s="11">
        <v>1334.6</v>
      </c>
    </row>
    <row r="556" spans="1:9" x14ac:dyDescent="0.35">
      <c r="A556" t="s">
        <v>33</v>
      </c>
      <c r="B556" t="s">
        <v>28</v>
      </c>
      <c r="C556" s="11">
        <v>2012</v>
      </c>
      <c r="D556" s="11">
        <v>1714</v>
      </c>
      <c r="E556" s="12">
        <f t="shared" si="28"/>
        <v>0.99244376248516253</v>
      </c>
      <c r="F556" s="12">
        <f t="shared" si="29"/>
        <v>0.37326840698887381</v>
      </c>
      <c r="G556" s="11">
        <v>36649.4</v>
      </c>
      <c r="H556" s="11">
        <v>23.1</v>
      </c>
      <c r="I556" s="11">
        <v>520.67999999999995</v>
      </c>
    </row>
    <row r="557" spans="1:9" x14ac:dyDescent="0.35">
      <c r="A557" t="s">
        <v>10</v>
      </c>
      <c r="B557" t="s">
        <v>28</v>
      </c>
      <c r="C557" s="11">
        <v>2012</v>
      </c>
      <c r="D557" s="11">
        <v>3298</v>
      </c>
      <c r="E557" s="12">
        <f t="shared" si="28"/>
        <v>1.909614660837845</v>
      </c>
      <c r="F557" s="12">
        <f t="shared" si="29"/>
        <v>0.71822590796342223</v>
      </c>
      <c r="G557" s="11">
        <v>78417.600000000006</v>
      </c>
      <c r="H557" s="11">
        <v>22.2</v>
      </c>
      <c r="I557" s="11">
        <v>395.51</v>
      </c>
    </row>
    <row r="558" spans="1:9" x14ac:dyDescent="0.35">
      <c r="A558" t="s">
        <v>11</v>
      </c>
      <c r="B558" t="s">
        <v>28</v>
      </c>
      <c r="C558" s="11">
        <v>2012</v>
      </c>
      <c r="D558" s="11">
        <v>289</v>
      </c>
      <c r="E558" s="12">
        <f t="shared" si="28"/>
        <v>0.16733736718682146</v>
      </c>
      <c r="F558" s="12">
        <f t="shared" si="29"/>
        <v>6.2937321831846277E-2</v>
      </c>
      <c r="G558" s="11">
        <v>2460.8000000000002</v>
      </c>
      <c r="H558" s="11">
        <v>23.4</v>
      </c>
      <c r="I558" s="11">
        <v>581.41999999999996</v>
      </c>
    </row>
    <row r="559" spans="1:9" x14ac:dyDescent="0.35">
      <c r="A559" t="s">
        <v>34</v>
      </c>
      <c r="B559" t="s">
        <v>28</v>
      </c>
      <c r="C559" s="11">
        <v>2012</v>
      </c>
      <c r="D559" s="11">
        <v>289</v>
      </c>
      <c r="E559" s="12">
        <f t="shared" si="28"/>
        <v>0.16733736718682146</v>
      </c>
      <c r="F559" s="12">
        <f t="shared" si="29"/>
        <v>6.2937321831846277E-2</v>
      </c>
      <c r="G559" s="11">
        <v>1251.0999999999999</v>
      </c>
      <c r="H559" s="11">
        <v>19.5</v>
      </c>
      <c r="I559" s="11">
        <v>351.81</v>
      </c>
    </row>
    <row r="560" spans="1:9" x14ac:dyDescent="0.35">
      <c r="A560" t="s">
        <v>13</v>
      </c>
      <c r="B560" t="s">
        <v>28</v>
      </c>
      <c r="C560" s="11">
        <v>2012</v>
      </c>
      <c r="D560" s="11">
        <v>425</v>
      </c>
      <c r="E560" s="12">
        <f t="shared" si="28"/>
        <v>0.24608436351003155</v>
      </c>
      <c r="F560" s="12">
        <f t="shared" si="29"/>
        <v>9.2554885046832763E-2</v>
      </c>
      <c r="G560" s="11">
        <v>1798</v>
      </c>
      <c r="H560" s="11">
        <v>23.3</v>
      </c>
      <c r="I560" s="11">
        <v>1466.88</v>
      </c>
    </row>
    <row r="561" spans="1:11" x14ac:dyDescent="0.35">
      <c r="A561" t="s">
        <v>35</v>
      </c>
      <c r="B561" t="s">
        <v>28</v>
      </c>
      <c r="C561" s="11">
        <v>2012</v>
      </c>
      <c r="D561" s="11">
        <v>12473</v>
      </c>
      <c r="E561" s="12">
        <f t="shared" si="28"/>
        <v>7.2221418024955852</v>
      </c>
      <c r="F561" s="12">
        <f t="shared" si="29"/>
        <v>2.7163225439744592</v>
      </c>
      <c r="G561" s="11">
        <v>195452.7</v>
      </c>
      <c r="H561" s="11">
        <v>22.2</v>
      </c>
      <c r="I561" s="11">
        <v>543.01</v>
      </c>
    </row>
    <row r="562" spans="1:11" x14ac:dyDescent="0.35">
      <c r="A562" t="s">
        <v>14</v>
      </c>
      <c r="B562" t="s">
        <v>28</v>
      </c>
      <c r="C562" s="11">
        <v>2012</v>
      </c>
      <c r="D562" s="11">
        <v>307</v>
      </c>
      <c r="E562" s="12">
        <f t="shared" si="28"/>
        <v>0.17775976375901104</v>
      </c>
      <c r="F562" s="12">
        <f t="shared" si="29"/>
        <v>6.685729343382979E-2</v>
      </c>
      <c r="G562" s="11">
        <v>1277</v>
      </c>
      <c r="H562" s="11">
        <v>23.8</v>
      </c>
      <c r="I562" s="11">
        <v>1666.16</v>
      </c>
    </row>
    <row r="563" spans="1:11" x14ac:dyDescent="0.35">
      <c r="A563" t="s">
        <v>15</v>
      </c>
      <c r="B563" t="s">
        <v>28</v>
      </c>
      <c r="C563" s="11">
        <v>2012</v>
      </c>
      <c r="D563" s="11">
        <v>14911</v>
      </c>
      <c r="E563" s="12">
        <f t="shared" si="28"/>
        <v>8.6337975159954841</v>
      </c>
      <c r="F563" s="12">
        <f t="shared" si="29"/>
        <v>3.2472609198431139</v>
      </c>
      <c r="G563" s="11">
        <v>113273.1</v>
      </c>
      <c r="H563" s="11">
        <v>22.7</v>
      </c>
      <c r="I563" s="11">
        <v>863.11</v>
      </c>
    </row>
    <row r="564" spans="1:11" x14ac:dyDescent="0.35">
      <c r="A564" t="s">
        <v>16</v>
      </c>
      <c r="B564" t="s">
        <v>28</v>
      </c>
      <c r="C564" s="11">
        <v>2012</v>
      </c>
      <c r="D564" s="11">
        <v>220</v>
      </c>
      <c r="E564" s="12">
        <f t="shared" si="28"/>
        <v>0.12738484699342809</v>
      </c>
      <c r="F564" s="12">
        <f t="shared" si="29"/>
        <v>4.7910764024242845E-2</v>
      </c>
      <c r="G564" s="11">
        <v>952.6</v>
      </c>
      <c r="H564" s="11">
        <v>23.4</v>
      </c>
      <c r="I564" s="11">
        <v>1549.83</v>
      </c>
    </row>
    <row r="565" spans="1:11" x14ac:dyDescent="0.35">
      <c r="A565" t="s">
        <v>17</v>
      </c>
      <c r="B565" t="s">
        <v>28</v>
      </c>
      <c r="C565" s="11">
        <v>2012</v>
      </c>
      <c r="D565" s="11">
        <v>824</v>
      </c>
      <c r="E565" s="12">
        <f t="shared" si="28"/>
        <v>0.47711415419356706</v>
      </c>
      <c r="F565" s="12">
        <f t="shared" si="29"/>
        <v>0.17944758889080048</v>
      </c>
      <c r="G565" s="11">
        <v>6514.2</v>
      </c>
      <c r="H565" s="11">
        <v>22</v>
      </c>
      <c r="I565" s="11">
        <v>729.03</v>
      </c>
    </row>
    <row r="566" spans="1:11" x14ac:dyDescent="0.35">
      <c r="A566" t="s">
        <v>100</v>
      </c>
      <c r="B566" t="s">
        <v>28</v>
      </c>
      <c r="C566" s="11">
        <v>2012</v>
      </c>
      <c r="D566" s="11">
        <v>198</v>
      </c>
      <c r="E566" s="12">
        <f t="shared" si="28"/>
        <v>0.11464636229408529</v>
      </c>
      <c r="F566" s="12">
        <f t="shared" si="29"/>
        <v>4.3119687621818566E-2</v>
      </c>
      <c r="G566" s="11">
        <v>6.7</v>
      </c>
      <c r="H566" s="11">
        <v>23</v>
      </c>
      <c r="I566" s="11">
        <v>1900</v>
      </c>
    </row>
    <row r="567" spans="1:11" x14ac:dyDescent="0.35">
      <c r="A567" t="s">
        <v>18</v>
      </c>
      <c r="B567" t="s">
        <v>28</v>
      </c>
      <c r="C567" s="11">
        <v>2012</v>
      </c>
      <c r="D567" s="11">
        <v>901</v>
      </c>
      <c r="E567" s="12">
        <f t="shared" si="28"/>
        <v>0.52169885064126698</v>
      </c>
      <c r="F567" s="12">
        <f t="shared" si="29"/>
        <v>0.19621635629928549</v>
      </c>
      <c r="G567" s="11">
        <v>26201.7</v>
      </c>
      <c r="H567" s="11">
        <v>21.3</v>
      </c>
      <c r="I567" s="11">
        <v>447.29</v>
      </c>
    </row>
    <row r="568" spans="1:11" x14ac:dyDescent="0.35">
      <c r="A568" t="s">
        <v>19</v>
      </c>
      <c r="B568" t="s">
        <v>28</v>
      </c>
      <c r="C568" s="11">
        <v>2012</v>
      </c>
      <c r="D568" s="11">
        <v>122</v>
      </c>
      <c r="E568" s="12">
        <f t="shared" si="28"/>
        <v>7.0640687878173763E-2</v>
      </c>
      <c r="F568" s="12">
        <f t="shared" si="29"/>
        <v>2.6568696413443761E-2</v>
      </c>
      <c r="G568" s="11">
        <v>135.80000000000001</v>
      </c>
      <c r="H568" s="11">
        <v>22.4</v>
      </c>
      <c r="I568" s="11">
        <v>1528.07</v>
      </c>
    </row>
    <row r="569" spans="1:11" x14ac:dyDescent="0.35">
      <c r="A569" t="s">
        <v>20</v>
      </c>
      <c r="B569" t="s">
        <v>28</v>
      </c>
      <c r="C569" s="11">
        <v>2012</v>
      </c>
      <c r="D569" s="11">
        <v>868</v>
      </c>
      <c r="E569" s="12">
        <f t="shared" si="28"/>
        <v>0.50259112359225278</v>
      </c>
      <c r="F569" s="12">
        <f t="shared" si="29"/>
        <v>0.18902974169564907</v>
      </c>
      <c r="G569" s="11">
        <v>22981</v>
      </c>
      <c r="H569" s="11">
        <v>20.6</v>
      </c>
      <c r="I569" s="11">
        <v>323.68</v>
      </c>
    </row>
    <row r="570" spans="1:11" x14ac:dyDescent="0.35">
      <c r="A570" t="s">
        <v>21</v>
      </c>
      <c r="B570" t="s">
        <v>28</v>
      </c>
      <c r="C570" s="11">
        <v>2012</v>
      </c>
      <c r="D570" s="11">
        <v>90</v>
      </c>
      <c r="E570" s="12">
        <f t="shared" si="28"/>
        <v>5.2111982860947856E-2</v>
      </c>
      <c r="F570" s="12">
        <f t="shared" si="29"/>
        <v>1.959985800991753E-2</v>
      </c>
      <c r="G570" s="11">
        <v>1662.3</v>
      </c>
      <c r="H570" s="11">
        <v>23.8</v>
      </c>
      <c r="I570" s="11">
        <v>634.91999999999996</v>
      </c>
    </row>
    <row r="571" spans="1:11" x14ac:dyDescent="0.35">
      <c r="A571" t="s">
        <v>22</v>
      </c>
      <c r="B571" t="s">
        <v>28</v>
      </c>
      <c r="C571" s="11">
        <v>2012</v>
      </c>
      <c r="D571" s="11">
        <v>2930</v>
      </c>
      <c r="E571" s="12">
        <f t="shared" si="28"/>
        <v>1.6965345531397471</v>
      </c>
      <c r="F571" s="12">
        <f t="shared" si="29"/>
        <v>0.63808426632287063</v>
      </c>
      <c r="G571" s="11">
        <v>24159.8</v>
      </c>
      <c r="H571" s="11">
        <v>25.2</v>
      </c>
      <c r="I571" s="11">
        <v>728.2</v>
      </c>
    </row>
    <row r="572" spans="1:11" x14ac:dyDescent="0.35">
      <c r="A572" t="s">
        <v>38</v>
      </c>
      <c r="B572" t="s">
        <v>28</v>
      </c>
      <c r="C572" s="11">
        <v>2012</v>
      </c>
      <c r="D572" s="11">
        <v>4038</v>
      </c>
      <c r="E572" s="12">
        <f t="shared" si="28"/>
        <v>2.3380909643611938</v>
      </c>
      <c r="F572" s="12">
        <f t="shared" si="29"/>
        <v>0.87938029604496637</v>
      </c>
      <c r="G572" s="11">
        <v>36927.800000000003</v>
      </c>
      <c r="H572" s="11">
        <v>21.8</v>
      </c>
      <c r="I572" s="11">
        <v>805.02</v>
      </c>
    </row>
    <row r="573" spans="1:11" x14ac:dyDescent="0.35">
      <c r="A573" t="s">
        <v>23</v>
      </c>
      <c r="B573" t="s">
        <v>28</v>
      </c>
      <c r="C573" s="11">
        <v>2012</v>
      </c>
      <c r="D573" s="11">
        <v>3778</v>
      </c>
      <c r="E573" s="12">
        <f t="shared" si="28"/>
        <v>2.1875452360962333</v>
      </c>
      <c r="F573" s="12">
        <f t="shared" si="29"/>
        <v>0.82275848401631579</v>
      </c>
      <c r="G573" s="11">
        <v>5048.7</v>
      </c>
      <c r="H573" s="11">
        <v>20.7</v>
      </c>
      <c r="I573" s="11">
        <v>371.86</v>
      </c>
    </row>
    <row r="574" spans="1:11" x14ac:dyDescent="0.35">
      <c r="A574" t="s">
        <v>24</v>
      </c>
      <c r="B574" t="s">
        <v>28</v>
      </c>
      <c r="C574" s="11">
        <v>2012</v>
      </c>
      <c r="D574" s="11">
        <v>172705</v>
      </c>
      <c r="E574" s="12">
        <f t="shared" si="28"/>
        <v>100</v>
      </c>
      <c r="F574" s="12">
        <f t="shared" si="29"/>
        <v>37.611038640031182</v>
      </c>
      <c r="G574" s="11">
        <v>1724460.6000000006</v>
      </c>
    </row>
    <row r="575" spans="1:11" x14ac:dyDescent="0.35">
      <c r="A575" t="s">
        <v>39</v>
      </c>
      <c r="B575" t="s">
        <v>73</v>
      </c>
      <c r="C575" s="11">
        <v>2012</v>
      </c>
      <c r="D575" s="11">
        <v>47</v>
      </c>
      <c r="E575" s="12">
        <f>(D575/286482)*100</f>
        <v>1.6405917300214325E-2</v>
      </c>
      <c r="F575" s="12">
        <f t="shared" si="29"/>
        <v>1.0235481405179154E-2</v>
      </c>
      <c r="G575" s="11">
        <v>212.7</v>
      </c>
      <c r="H575" s="11">
        <v>24.5</v>
      </c>
      <c r="I575" s="11">
        <v>1457.15</v>
      </c>
      <c r="J575" s="6"/>
      <c r="K575" s="3"/>
    </row>
    <row r="576" spans="1:11" x14ac:dyDescent="0.35">
      <c r="A576" t="s">
        <v>74</v>
      </c>
      <c r="B576" t="s">
        <v>73</v>
      </c>
      <c r="C576" s="11">
        <v>2012</v>
      </c>
      <c r="D576" s="11">
        <v>1088</v>
      </c>
      <c r="E576" s="12">
        <f t="shared" ref="E576:E616" si="30">(D576/286482)*100</f>
        <v>0.37977953239645074</v>
      </c>
      <c r="F576" s="12">
        <f t="shared" si="29"/>
        <v>0.23694050571989189</v>
      </c>
      <c r="G576" s="11">
        <v>8627.2999999999993</v>
      </c>
      <c r="H576" s="11">
        <v>21.5</v>
      </c>
      <c r="I576" s="11">
        <v>475.03</v>
      </c>
      <c r="J576" s="5"/>
      <c r="K576" s="3"/>
    </row>
    <row r="577" spans="1:11" x14ac:dyDescent="0.35">
      <c r="A577" t="s">
        <v>40</v>
      </c>
      <c r="B577" t="s">
        <v>73</v>
      </c>
      <c r="C577" s="11">
        <v>2012</v>
      </c>
      <c r="D577" s="11">
        <v>6286</v>
      </c>
      <c r="E577" s="12">
        <f t="shared" si="30"/>
        <v>2.1942041733861117</v>
      </c>
      <c r="F577" s="12">
        <f t="shared" si="29"/>
        <v>1.3689411938926843</v>
      </c>
      <c r="G577" s="11">
        <v>56274.1</v>
      </c>
      <c r="H577" s="11">
        <v>23.1</v>
      </c>
      <c r="I577" s="11">
        <v>420.01</v>
      </c>
      <c r="J577" s="6"/>
      <c r="K577" s="3"/>
    </row>
    <row r="578" spans="1:11" x14ac:dyDescent="0.35">
      <c r="A578" t="s">
        <v>41</v>
      </c>
      <c r="B578" t="s">
        <v>73</v>
      </c>
      <c r="C578" s="11">
        <v>2012</v>
      </c>
      <c r="D578" s="11">
        <v>3331</v>
      </c>
      <c r="E578" s="12">
        <f t="shared" si="30"/>
        <v>1.162725755893913</v>
      </c>
      <c r="F578" s="12">
        <f t="shared" si="29"/>
        <v>0.72541252256705879</v>
      </c>
      <c r="G578" s="11">
        <v>13966.8</v>
      </c>
      <c r="H578" s="11">
        <v>25.1</v>
      </c>
      <c r="I578" s="11">
        <v>1847.7</v>
      </c>
      <c r="J578" s="6"/>
      <c r="K578" s="3"/>
    </row>
    <row r="579" spans="1:11" x14ac:dyDescent="0.35">
      <c r="A579" t="s">
        <v>42</v>
      </c>
      <c r="B579" t="s">
        <v>73</v>
      </c>
      <c r="C579" s="11">
        <v>2012</v>
      </c>
      <c r="D579" s="11">
        <v>76691</v>
      </c>
      <c r="E579" s="12">
        <f t="shared" si="30"/>
        <v>26.769919227036954</v>
      </c>
      <c r="F579" s="12">
        <f t="shared" si="29"/>
        <v>16.701474562650944</v>
      </c>
      <c r="G579" s="11">
        <v>496828.2</v>
      </c>
      <c r="H579" s="11">
        <v>24.4</v>
      </c>
      <c r="I579" s="11">
        <v>1385.92</v>
      </c>
      <c r="J579" s="6"/>
      <c r="K579" s="3"/>
    </row>
    <row r="580" spans="1:11" x14ac:dyDescent="0.35">
      <c r="A580" t="s">
        <v>43</v>
      </c>
      <c r="B580" t="s">
        <v>73</v>
      </c>
      <c r="C580" s="11">
        <v>2012</v>
      </c>
      <c r="D580" s="11">
        <v>2547</v>
      </c>
      <c r="E580" s="12">
        <f t="shared" si="30"/>
        <v>0.88906109284352941</v>
      </c>
      <c r="F580" s="12">
        <f t="shared" si="29"/>
        <v>0.55467598168066601</v>
      </c>
      <c r="G580" s="11">
        <v>14045.5</v>
      </c>
      <c r="H580" s="11">
        <v>23.3</v>
      </c>
      <c r="I580" s="11">
        <v>521.24</v>
      </c>
      <c r="J580" s="6"/>
      <c r="K580" s="3"/>
    </row>
    <row r="581" spans="1:11" x14ac:dyDescent="0.35">
      <c r="A581" t="s">
        <v>44</v>
      </c>
      <c r="B581" t="s">
        <v>73</v>
      </c>
      <c r="C581" s="11">
        <v>2012</v>
      </c>
      <c r="D581" s="11">
        <v>56</v>
      </c>
      <c r="E581" s="12">
        <f t="shared" si="30"/>
        <v>1.9547475932170259E-2</v>
      </c>
      <c r="F581" s="12">
        <f t="shared" si="29"/>
        <v>1.2195467206170907E-2</v>
      </c>
      <c r="G581" s="11">
        <v>26.8</v>
      </c>
      <c r="H581" s="11">
        <v>24.5</v>
      </c>
      <c r="I581" s="11">
        <v>1395.66</v>
      </c>
      <c r="J581" s="6"/>
      <c r="K581" s="3"/>
    </row>
    <row r="582" spans="1:11" x14ac:dyDescent="0.35">
      <c r="A582" t="s">
        <v>45</v>
      </c>
      <c r="B582" t="s">
        <v>73</v>
      </c>
      <c r="C582" s="11">
        <v>2012</v>
      </c>
      <c r="D582" s="11">
        <v>514</v>
      </c>
      <c r="E582" s="12">
        <f t="shared" si="30"/>
        <v>0.17941790409170558</v>
      </c>
      <c r="F582" s="12">
        <f t="shared" si="29"/>
        <v>0.1119369668566401</v>
      </c>
      <c r="G582" s="11">
        <v>5037.5</v>
      </c>
      <c r="H582" s="11">
        <v>23.6</v>
      </c>
      <c r="I582" s="11">
        <v>355.22</v>
      </c>
      <c r="J582" s="6"/>
      <c r="K582" s="3"/>
    </row>
    <row r="583" spans="1:11" x14ac:dyDescent="0.35">
      <c r="A583" t="s">
        <v>46</v>
      </c>
      <c r="B583" t="s">
        <v>73</v>
      </c>
      <c r="C583" s="11">
        <v>2012</v>
      </c>
      <c r="D583" s="11">
        <v>84</v>
      </c>
      <c r="E583" s="12">
        <f t="shared" si="30"/>
        <v>2.9321213898255385E-2</v>
      </c>
      <c r="F583" s="12">
        <f t="shared" si="29"/>
        <v>1.8293200809256362E-2</v>
      </c>
      <c r="G583" s="11">
        <v>582.20000000000005</v>
      </c>
      <c r="H583" s="11">
        <v>24.8</v>
      </c>
      <c r="I583" s="11">
        <v>358.37</v>
      </c>
      <c r="J583" s="6"/>
      <c r="K583" s="3"/>
    </row>
    <row r="584" spans="1:11" x14ac:dyDescent="0.35">
      <c r="A584" t="s">
        <v>47</v>
      </c>
      <c r="B584" t="s">
        <v>73</v>
      </c>
      <c r="C584" s="11">
        <v>2012</v>
      </c>
      <c r="D584" s="11">
        <v>87</v>
      </c>
      <c r="E584" s="12">
        <f t="shared" si="30"/>
        <v>3.0368400108907369E-2</v>
      </c>
      <c r="F584" s="12">
        <f t="shared" si="29"/>
        <v>1.8946529409586944E-2</v>
      </c>
      <c r="G584" s="11">
        <v>321.2</v>
      </c>
      <c r="H584" s="11">
        <v>23.2</v>
      </c>
      <c r="I584" s="11">
        <v>2138.56</v>
      </c>
      <c r="J584" s="6"/>
      <c r="K584" s="3"/>
    </row>
    <row r="585" spans="1:11" x14ac:dyDescent="0.35">
      <c r="A585" t="s">
        <v>85</v>
      </c>
      <c r="B585" t="s">
        <v>73</v>
      </c>
      <c r="C585" s="11">
        <v>2012</v>
      </c>
      <c r="D585" s="11">
        <v>82</v>
      </c>
      <c r="E585" s="12">
        <f t="shared" si="30"/>
        <v>2.8623089757820734E-2</v>
      </c>
      <c r="F585" s="12">
        <f t="shared" si="29"/>
        <v>1.7857648409035972E-2</v>
      </c>
      <c r="G585" s="11">
        <v>479.6</v>
      </c>
      <c r="H585" s="11">
        <v>23</v>
      </c>
      <c r="I585" s="11">
        <v>1391.36</v>
      </c>
      <c r="J585" s="6"/>
      <c r="K585" s="3"/>
    </row>
    <row r="586" spans="1:11" x14ac:dyDescent="0.35">
      <c r="A586" t="s">
        <v>48</v>
      </c>
      <c r="B586" t="s">
        <v>73</v>
      </c>
      <c r="C586" s="11">
        <v>2012</v>
      </c>
      <c r="D586" s="11">
        <v>50</v>
      </c>
      <c r="E586" s="12">
        <f t="shared" si="30"/>
        <v>1.7453103510866302E-2</v>
      </c>
      <c r="F586" s="12">
        <f t="shared" si="29"/>
        <v>1.0888810005509737E-2</v>
      </c>
      <c r="G586" s="11">
        <v>182.3</v>
      </c>
      <c r="H586" s="11">
        <v>23.2</v>
      </c>
      <c r="I586" s="11">
        <v>1482.96</v>
      </c>
      <c r="J586" s="6"/>
      <c r="K586" s="3"/>
    </row>
    <row r="587" spans="1:11" x14ac:dyDescent="0.35">
      <c r="A587" t="s">
        <v>49</v>
      </c>
      <c r="B587" t="s">
        <v>73</v>
      </c>
      <c r="C587" s="11">
        <v>2012</v>
      </c>
      <c r="D587" s="11">
        <v>109</v>
      </c>
      <c r="E587" s="12">
        <f t="shared" si="30"/>
        <v>3.8047765653688538E-2</v>
      </c>
      <c r="F587" s="12">
        <f t="shared" si="29"/>
        <v>2.3737605812011228E-2</v>
      </c>
      <c r="G587" s="11">
        <v>383</v>
      </c>
      <c r="H587" s="11">
        <v>22.9</v>
      </c>
      <c r="I587" s="11">
        <v>1352.91</v>
      </c>
      <c r="J587" s="6"/>
      <c r="K587" s="3"/>
    </row>
    <row r="588" spans="1:11" x14ac:dyDescent="0.35">
      <c r="A588" t="s">
        <v>75</v>
      </c>
      <c r="B588" t="s">
        <v>73</v>
      </c>
      <c r="C588" s="11">
        <v>2012</v>
      </c>
      <c r="D588" s="11">
        <v>277</v>
      </c>
      <c r="E588" s="12">
        <f t="shared" si="30"/>
        <v>9.6690193450199316E-2</v>
      </c>
      <c r="F588" s="12">
        <f t="shared" si="29"/>
        <v>6.0324007430523949E-2</v>
      </c>
      <c r="G588" s="11">
        <v>2186.8000000000002</v>
      </c>
      <c r="H588" s="11">
        <v>20.9</v>
      </c>
      <c r="I588" s="11">
        <v>638.33000000000004</v>
      </c>
      <c r="J588" s="6"/>
      <c r="K588" s="3"/>
    </row>
    <row r="589" spans="1:11" x14ac:dyDescent="0.35">
      <c r="A589" t="s">
        <v>76</v>
      </c>
      <c r="B589" t="s">
        <v>73</v>
      </c>
      <c r="C589" s="11">
        <v>2012</v>
      </c>
      <c r="D589" s="11">
        <v>5846</v>
      </c>
      <c r="E589" s="12">
        <f t="shared" si="30"/>
        <v>2.0406168624904879</v>
      </c>
      <c r="F589" s="12">
        <f t="shared" si="29"/>
        <v>1.2731196658441986</v>
      </c>
      <c r="G589" s="11">
        <v>65529.7</v>
      </c>
      <c r="H589" s="11">
        <v>22.4</v>
      </c>
      <c r="I589" s="11">
        <v>478.89</v>
      </c>
      <c r="J589" s="6"/>
      <c r="K589" s="3"/>
    </row>
    <row r="590" spans="1:11" x14ac:dyDescent="0.35">
      <c r="A590" t="s">
        <v>53</v>
      </c>
      <c r="B590" t="s">
        <v>73</v>
      </c>
      <c r="C590" s="11">
        <v>2012</v>
      </c>
      <c r="D590" s="11">
        <v>1745</v>
      </c>
      <c r="E590" s="12">
        <f t="shared" si="30"/>
        <v>0.60911331252923395</v>
      </c>
      <c r="F590" s="12">
        <f t="shared" si="29"/>
        <v>0.38001946919228985</v>
      </c>
      <c r="G590" s="11">
        <v>17908.599999999999</v>
      </c>
      <c r="H590" s="11">
        <v>23.9</v>
      </c>
      <c r="I590" s="11">
        <v>1335.8</v>
      </c>
      <c r="J590" s="5"/>
      <c r="K590" s="3"/>
    </row>
    <row r="591" spans="1:11" x14ac:dyDescent="0.35">
      <c r="A591" t="s">
        <v>78</v>
      </c>
      <c r="B591" t="s">
        <v>73</v>
      </c>
      <c r="C591" s="11">
        <v>2012</v>
      </c>
      <c r="D591" s="11">
        <v>873</v>
      </c>
      <c r="E591" s="12">
        <f t="shared" si="30"/>
        <v>0.30473118729972565</v>
      </c>
      <c r="F591" s="12">
        <f t="shared" si="29"/>
        <v>0.19011862269620003</v>
      </c>
      <c r="G591" s="11">
        <v>3626.2</v>
      </c>
      <c r="H591" s="11">
        <v>23.7</v>
      </c>
      <c r="I591" s="11">
        <v>1429.52</v>
      </c>
      <c r="J591" s="6"/>
      <c r="K591" s="3"/>
    </row>
    <row r="592" spans="1:11" x14ac:dyDescent="0.35">
      <c r="A592" t="s">
        <v>54</v>
      </c>
      <c r="B592" t="s">
        <v>73</v>
      </c>
      <c r="C592" s="11">
        <v>2012</v>
      </c>
      <c r="D592" s="11">
        <v>45260</v>
      </c>
      <c r="E592" s="12">
        <f t="shared" si="30"/>
        <v>15.798549298036177</v>
      </c>
      <c r="F592" s="12">
        <f t="shared" si="29"/>
        <v>9.856550816987415</v>
      </c>
      <c r="G592" s="11">
        <v>334942.40000000002</v>
      </c>
      <c r="H592" s="11">
        <v>24.6</v>
      </c>
      <c r="I592" s="11">
        <v>802.33</v>
      </c>
      <c r="J592" s="6"/>
      <c r="K592" s="3"/>
    </row>
    <row r="593" spans="1:11" x14ac:dyDescent="0.35">
      <c r="A593" t="s">
        <v>77</v>
      </c>
      <c r="B593" t="s">
        <v>73</v>
      </c>
      <c r="C593" s="11">
        <v>2012</v>
      </c>
      <c r="D593" s="11">
        <v>204</v>
      </c>
      <c r="E593" s="12">
        <f t="shared" si="30"/>
        <v>7.1208662324334523E-2</v>
      </c>
      <c r="F593" s="12">
        <f t="shared" si="29"/>
        <v>4.442634482247973E-2</v>
      </c>
      <c r="G593" s="11">
        <v>920.1</v>
      </c>
      <c r="H593" s="11">
        <v>21.2</v>
      </c>
      <c r="I593" s="11">
        <v>2298.12</v>
      </c>
      <c r="J593" s="6"/>
      <c r="K593" s="3"/>
    </row>
    <row r="594" spans="1:11" x14ac:dyDescent="0.35">
      <c r="A594" t="s">
        <v>55</v>
      </c>
      <c r="B594" t="s">
        <v>73</v>
      </c>
      <c r="C594" s="11">
        <v>2012</v>
      </c>
      <c r="D594" s="11">
        <v>643</v>
      </c>
      <c r="E594" s="12">
        <f t="shared" si="30"/>
        <v>0.22444691114974066</v>
      </c>
      <c r="F594" s="12">
        <f t="shared" si="29"/>
        <v>0.14003009667085523</v>
      </c>
      <c r="G594" s="11">
        <v>8561.7000000000007</v>
      </c>
      <c r="H594" s="11">
        <v>22.3</v>
      </c>
      <c r="I594" s="11">
        <v>300.26</v>
      </c>
      <c r="J594" s="6"/>
      <c r="K594" s="3"/>
    </row>
    <row r="595" spans="1:11" x14ac:dyDescent="0.35">
      <c r="A595" t="s">
        <v>56</v>
      </c>
      <c r="B595" t="s">
        <v>73</v>
      </c>
      <c r="C595" s="11">
        <v>2012</v>
      </c>
      <c r="D595" s="11">
        <v>76</v>
      </c>
      <c r="E595" s="12">
        <f t="shared" si="30"/>
        <v>2.6528717336516777E-2</v>
      </c>
      <c r="F595" s="12">
        <f t="shared" si="29"/>
        <v>1.6550991208374801E-2</v>
      </c>
      <c r="G595" s="11">
        <v>496.2</v>
      </c>
      <c r="H595" s="11">
        <v>24.2</v>
      </c>
      <c r="I595" s="11">
        <v>817.58</v>
      </c>
      <c r="J595" s="6"/>
      <c r="K595" s="3"/>
    </row>
    <row r="596" spans="1:11" x14ac:dyDescent="0.35">
      <c r="A596" t="s">
        <v>79</v>
      </c>
      <c r="B596" t="s">
        <v>73</v>
      </c>
      <c r="C596" s="11">
        <v>2012</v>
      </c>
      <c r="D596" s="11">
        <v>208</v>
      </c>
      <c r="E596" s="12">
        <f t="shared" si="30"/>
        <v>7.2604910605203812E-2</v>
      </c>
      <c r="F596" s="12">
        <f t="shared" si="29"/>
        <v>4.529744962292051E-2</v>
      </c>
      <c r="G596" s="11">
        <v>381.5</v>
      </c>
      <c r="H596" s="11">
        <v>24.7</v>
      </c>
      <c r="I596" s="11">
        <v>656.1</v>
      </c>
      <c r="J596" s="6"/>
      <c r="K596" s="3"/>
    </row>
    <row r="597" spans="1:11" x14ac:dyDescent="0.35">
      <c r="A597" t="s">
        <v>57</v>
      </c>
      <c r="B597" t="s">
        <v>73</v>
      </c>
      <c r="C597" s="11">
        <v>2012</v>
      </c>
      <c r="D597" s="11">
        <v>162</v>
      </c>
      <c r="E597" s="12">
        <f t="shared" si="30"/>
        <v>5.6548055375206824E-2</v>
      </c>
      <c r="F597" s="12">
        <f t="shared" si="29"/>
        <v>3.5279744417851547E-2</v>
      </c>
      <c r="G597" s="11">
        <v>542.4</v>
      </c>
      <c r="H597" s="11">
        <v>23</v>
      </c>
      <c r="I597" s="11">
        <v>1105.93</v>
      </c>
      <c r="J597" s="6"/>
      <c r="K597" s="3"/>
    </row>
    <row r="598" spans="1:11" x14ac:dyDescent="0.35">
      <c r="A598" t="s">
        <v>58</v>
      </c>
      <c r="B598" t="s">
        <v>73</v>
      </c>
      <c r="C598" s="11">
        <v>2012</v>
      </c>
      <c r="D598" s="11">
        <v>2103</v>
      </c>
      <c r="E598" s="12">
        <f t="shared" si="30"/>
        <v>0.73407753366703665</v>
      </c>
      <c r="F598" s="12">
        <f t="shared" si="29"/>
        <v>0.45798334883173952</v>
      </c>
      <c r="G598" s="11">
        <v>18010.8</v>
      </c>
      <c r="H598" s="11">
        <v>24.5</v>
      </c>
      <c r="I598" s="11">
        <v>1370.63</v>
      </c>
      <c r="J598" s="6"/>
      <c r="K598" s="3"/>
    </row>
    <row r="599" spans="1:11" x14ac:dyDescent="0.35">
      <c r="A599" t="s">
        <v>59</v>
      </c>
      <c r="B599" t="s">
        <v>73</v>
      </c>
      <c r="C599" s="11">
        <v>2012</v>
      </c>
      <c r="D599" s="11">
        <v>7957</v>
      </c>
      <c r="E599" s="12">
        <f t="shared" si="30"/>
        <v>2.7774868927192631</v>
      </c>
      <c r="F599" s="12">
        <f t="shared" si="29"/>
        <v>1.7328452242768195</v>
      </c>
      <c r="G599" s="11">
        <v>66106.600000000006</v>
      </c>
      <c r="H599" s="11">
        <v>24.5</v>
      </c>
      <c r="I599" s="11">
        <v>1059.57</v>
      </c>
      <c r="J599" s="6"/>
      <c r="K599" s="3"/>
    </row>
    <row r="600" spans="1:11" x14ac:dyDescent="0.35">
      <c r="A600" t="s">
        <v>60</v>
      </c>
      <c r="B600" t="s">
        <v>73</v>
      </c>
      <c r="C600" s="11">
        <v>2012</v>
      </c>
      <c r="D600" s="11">
        <v>38049</v>
      </c>
      <c r="E600" s="12">
        <f t="shared" si="30"/>
        <v>13.281462709699039</v>
      </c>
      <c r="F600" s="12">
        <f t="shared" si="29"/>
        <v>8.2861666379928014</v>
      </c>
      <c r="G600" s="11">
        <v>248491</v>
      </c>
      <c r="H600" s="11">
        <v>24.5</v>
      </c>
      <c r="I600" s="11">
        <v>1557.62</v>
      </c>
      <c r="J600" s="6"/>
      <c r="K600" s="3"/>
    </row>
    <row r="601" spans="1:11" x14ac:dyDescent="0.35">
      <c r="A601" t="s">
        <v>61</v>
      </c>
      <c r="B601" t="s">
        <v>73</v>
      </c>
      <c r="C601" s="11">
        <v>2012</v>
      </c>
      <c r="D601" s="11">
        <v>58</v>
      </c>
      <c r="E601" s="12">
        <f t="shared" si="30"/>
        <v>2.0245600072604911E-2</v>
      </c>
      <c r="F601" s="12">
        <f t="shared" si="29"/>
        <v>1.2631019606391297E-2</v>
      </c>
      <c r="G601" s="11">
        <v>104.4</v>
      </c>
      <c r="H601" s="11">
        <v>25.4</v>
      </c>
      <c r="I601" s="11">
        <v>1729.65</v>
      </c>
      <c r="J601" s="6"/>
      <c r="K601" s="3"/>
    </row>
    <row r="602" spans="1:11" x14ac:dyDescent="0.35">
      <c r="A602" t="s">
        <v>62</v>
      </c>
      <c r="B602" t="s">
        <v>73</v>
      </c>
      <c r="C602" s="11">
        <v>2012</v>
      </c>
      <c r="D602" s="11">
        <v>242</v>
      </c>
      <c r="E602" s="12">
        <f t="shared" si="30"/>
        <v>8.4473020992592893E-2</v>
      </c>
      <c r="F602" s="12">
        <f t="shared" si="29"/>
        <v>5.2701840426667132E-2</v>
      </c>
      <c r="G602" s="11">
        <v>1806.5</v>
      </c>
      <c r="H602" s="11">
        <v>25.3</v>
      </c>
      <c r="I602" s="11">
        <v>1488.22</v>
      </c>
      <c r="J602" s="6"/>
      <c r="K602" s="3"/>
    </row>
    <row r="603" spans="1:11" x14ac:dyDescent="0.35">
      <c r="A603" t="s">
        <v>63</v>
      </c>
      <c r="B603" t="s">
        <v>73</v>
      </c>
      <c r="C603" s="11">
        <v>2012</v>
      </c>
      <c r="D603" s="11">
        <v>230</v>
      </c>
      <c r="E603" s="12">
        <f t="shared" si="30"/>
        <v>8.0284276149984998E-2</v>
      </c>
      <c r="F603" s="12">
        <f t="shared" si="29"/>
        <v>5.0088526025344797E-2</v>
      </c>
      <c r="G603" s="11">
        <v>624.70000000000005</v>
      </c>
      <c r="H603" s="11">
        <v>17.5</v>
      </c>
      <c r="I603" s="11">
        <v>212.99</v>
      </c>
      <c r="J603" s="6"/>
      <c r="K603" s="3"/>
    </row>
    <row r="604" spans="1:11" x14ac:dyDescent="0.35">
      <c r="A604" t="s">
        <v>80</v>
      </c>
      <c r="B604" t="s">
        <v>73</v>
      </c>
      <c r="C604" s="11">
        <v>2012</v>
      </c>
      <c r="D604" s="11">
        <v>10903</v>
      </c>
      <c r="E604" s="12">
        <f t="shared" si="30"/>
        <v>3.8058237515795059</v>
      </c>
      <c r="F604" s="12">
        <f t="shared" si="29"/>
        <v>2.3744139098014534</v>
      </c>
      <c r="G604" s="11">
        <v>226503.9</v>
      </c>
      <c r="H604" s="11">
        <v>23.6</v>
      </c>
      <c r="I604" s="11">
        <v>323.47000000000003</v>
      </c>
      <c r="J604" s="6"/>
      <c r="K604" s="3"/>
    </row>
    <row r="605" spans="1:11" x14ac:dyDescent="0.35">
      <c r="A605" t="s">
        <v>64</v>
      </c>
      <c r="B605" t="s">
        <v>73</v>
      </c>
      <c r="C605" s="11">
        <v>2012</v>
      </c>
      <c r="D605" s="11">
        <v>5801</v>
      </c>
      <c r="E605" s="12">
        <f t="shared" si="30"/>
        <v>2.0249090693307084</v>
      </c>
      <c r="F605" s="12">
        <f t="shared" si="29"/>
        <v>1.2633197368392399</v>
      </c>
      <c r="G605" s="11">
        <v>71256.5</v>
      </c>
      <c r="H605" s="11">
        <v>24.3</v>
      </c>
      <c r="I605" s="11">
        <v>377.52</v>
      </c>
      <c r="J605" s="6"/>
      <c r="K605" s="3"/>
    </row>
    <row r="606" spans="1:11" x14ac:dyDescent="0.35">
      <c r="A606" t="s">
        <v>90</v>
      </c>
      <c r="B606" t="s">
        <v>73</v>
      </c>
      <c r="C606" s="11">
        <v>2012</v>
      </c>
      <c r="D606" s="11">
        <v>66</v>
      </c>
      <c r="E606" s="12">
        <f t="shared" si="30"/>
        <v>2.303809663434352E-2</v>
      </c>
      <c r="F606" s="12">
        <f t="shared" si="29"/>
        <v>1.4373229207272853E-2</v>
      </c>
      <c r="G606" s="11">
        <v>1071.5999999999999</v>
      </c>
      <c r="H606" s="11">
        <v>23.1</v>
      </c>
      <c r="I606" s="11">
        <v>310.33</v>
      </c>
      <c r="J606" s="6"/>
      <c r="K606" s="3"/>
    </row>
    <row r="607" spans="1:11" x14ac:dyDescent="0.35">
      <c r="A607" t="s">
        <v>81</v>
      </c>
      <c r="B607" t="s">
        <v>73</v>
      </c>
      <c r="C607" s="11">
        <v>2012</v>
      </c>
      <c r="D607" s="11">
        <v>1831</v>
      </c>
      <c r="E607" s="12">
        <f t="shared" si="30"/>
        <v>0.63913265056792401</v>
      </c>
      <c r="F607" s="12">
        <f t="shared" si="29"/>
        <v>0.39874822240176661</v>
      </c>
      <c r="G607" s="11">
        <v>9421.6</v>
      </c>
      <c r="H607" s="11">
        <v>23.4</v>
      </c>
      <c r="I607" s="11">
        <v>953.97</v>
      </c>
      <c r="J607" s="6"/>
      <c r="K607" s="3"/>
    </row>
    <row r="608" spans="1:11" x14ac:dyDescent="0.35">
      <c r="A608" t="s">
        <v>65</v>
      </c>
      <c r="B608" t="s">
        <v>73</v>
      </c>
      <c r="C608" s="11">
        <v>2012</v>
      </c>
      <c r="D608" s="11">
        <v>78</v>
      </c>
      <c r="E608" s="12">
        <f t="shared" si="30"/>
        <v>2.7226841476951431E-2</v>
      </c>
      <c r="F608" s="12">
        <f t="shared" si="29"/>
        <v>1.6986543608595191E-2</v>
      </c>
      <c r="G608" s="11">
        <v>615.1</v>
      </c>
      <c r="H608" s="11">
        <v>23.8</v>
      </c>
      <c r="I608" s="11">
        <v>643.29</v>
      </c>
      <c r="J608" s="6"/>
      <c r="K608" s="3"/>
    </row>
    <row r="609" spans="1:11" x14ac:dyDescent="0.35">
      <c r="A609" t="s">
        <v>83</v>
      </c>
      <c r="B609" t="s">
        <v>73</v>
      </c>
      <c r="C609" s="11">
        <v>2012</v>
      </c>
      <c r="D609" s="11">
        <v>18620</v>
      </c>
      <c r="E609" s="12">
        <f t="shared" si="30"/>
        <v>6.4995357474466111</v>
      </c>
      <c r="F609" s="12">
        <f t="shared" ref="F609:F616" si="31">(D609/459187)*100</f>
        <v>4.0549928460518263</v>
      </c>
      <c r="G609" s="11">
        <v>132518.39999999999</v>
      </c>
      <c r="H609" s="11">
        <v>24.9</v>
      </c>
      <c r="I609" s="11">
        <v>761.16</v>
      </c>
      <c r="J609" s="6"/>
      <c r="K609" s="3"/>
    </row>
    <row r="610" spans="1:11" x14ac:dyDescent="0.35">
      <c r="A610" t="s">
        <v>66</v>
      </c>
      <c r="B610" t="s">
        <v>73</v>
      </c>
      <c r="C610" s="11">
        <v>2012</v>
      </c>
      <c r="D610" s="11">
        <v>252</v>
      </c>
      <c r="E610" s="12">
        <f t="shared" si="30"/>
        <v>8.796364169476617E-2</v>
      </c>
      <c r="F610" s="12">
        <f t="shared" si="31"/>
        <v>5.4879602427769084E-2</v>
      </c>
      <c r="G610" s="11">
        <v>3796.3</v>
      </c>
      <c r="H610" s="11">
        <v>26</v>
      </c>
      <c r="I610" s="11">
        <v>739.08</v>
      </c>
      <c r="J610" s="6"/>
      <c r="K610" s="3"/>
    </row>
    <row r="611" spans="1:11" x14ac:dyDescent="0.35">
      <c r="A611" t="s">
        <v>82</v>
      </c>
      <c r="B611" t="s">
        <v>73</v>
      </c>
      <c r="C611" s="11">
        <v>2012</v>
      </c>
      <c r="D611" s="11">
        <v>886</v>
      </c>
      <c r="E611" s="12">
        <f t="shared" si="30"/>
        <v>0.30926899421255089</v>
      </c>
      <c r="F611" s="12">
        <f t="shared" si="31"/>
        <v>0.19294971329763255</v>
      </c>
      <c r="G611" s="11">
        <v>11671.1</v>
      </c>
      <c r="H611" s="11">
        <v>23.5</v>
      </c>
      <c r="I611" s="11">
        <v>608.17999999999995</v>
      </c>
      <c r="J611" s="6"/>
      <c r="K611" s="3"/>
    </row>
    <row r="612" spans="1:11" x14ac:dyDescent="0.35">
      <c r="A612" t="s">
        <v>67</v>
      </c>
      <c r="B612" t="s">
        <v>73</v>
      </c>
      <c r="C612" s="11">
        <v>2012</v>
      </c>
      <c r="D612" s="11">
        <v>81</v>
      </c>
      <c r="E612" s="12">
        <f t="shared" si="30"/>
        <v>2.8274027687603412E-2</v>
      </c>
      <c r="F612" s="12">
        <f t="shared" si="31"/>
        <v>1.7639872208925773E-2</v>
      </c>
      <c r="G612" s="11">
        <v>660.8</v>
      </c>
      <c r="H612" s="11">
        <v>24.8</v>
      </c>
      <c r="I612" s="11">
        <v>978.13</v>
      </c>
      <c r="J612" s="6"/>
      <c r="K612" s="3"/>
    </row>
    <row r="613" spans="1:11" x14ac:dyDescent="0.35">
      <c r="A613" t="s">
        <v>84</v>
      </c>
      <c r="B613" t="s">
        <v>73</v>
      </c>
      <c r="C613" s="11">
        <v>2012</v>
      </c>
      <c r="D613" s="11">
        <v>253</v>
      </c>
      <c r="E613" s="12">
        <f t="shared" si="30"/>
        <v>8.8312703764983486E-2</v>
      </c>
      <c r="F613" s="12">
        <f t="shared" si="31"/>
        <v>5.5097378627879265E-2</v>
      </c>
      <c r="G613" s="11">
        <v>2576</v>
      </c>
      <c r="H613" s="11">
        <v>24.3</v>
      </c>
      <c r="I613" s="11">
        <v>773.47</v>
      </c>
      <c r="J613" s="6"/>
      <c r="K613" s="3"/>
    </row>
    <row r="614" spans="1:11" x14ac:dyDescent="0.35">
      <c r="A614" t="s">
        <v>68</v>
      </c>
      <c r="B614" t="s">
        <v>73</v>
      </c>
      <c r="C614" s="11">
        <v>2012</v>
      </c>
      <c r="D614" s="11">
        <v>46857</v>
      </c>
      <c r="E614" s="12">
        <f t="shared" si="30"/>
        <v>16.356001424173247</v>
      </c>
      <c r="F614" s="12">
        <f t="shared" si="31"/>
        <v>10.204339408563396</v>
      </c>
      <c r="G614" s="11">
        <v>448054.2</v>
      </c>
      <c r="H614" s="11">
        <v>21.5</v>
      </c>
      <c r="I614" s="11">
        <v>715.31</v>
      </c>
      <c r="J614" s="6"/>
      <c r="K614" s="3"/>
    </row>
    <row r="615" spans="1:11" x14ac:dyDescent="0.35">
      <c r="A615" t="s">
        <v>69</v>
      </c>
      <c r="B615" t="s">
        <v>73</v>
      </c>
      <c r="C615" s="11">
        <v>2012</v>
      </c>
      <c r="D615" s="11">
        <v>5953</v>
      </c>
      <c r="E615" s="12">
        <f t="shared" si="30"/>
        <v>2.0779665040037418</v>
      </c>
      <c r="F615" s="12">
        <f t="shared" si="31"/>
        <v>1.2964217192559893</v>
      </c>
      <c r="G615" s="11">
        <v>13057</v>
      </c>
      <c r="H615" s="11">
        <v>20.9</v>
      </c>
      <c r="I615" s="11">
        <v>313.22000000000003</v>
      </c>
      <c r="J615" s="6"/>
      <c r="K615" s="3"/>
    </row>
    <row r="616" spans="1:11" x14ac:dyDescent="0.35">
      <c r="A616" t="s">
        <v>70</v>
      </c>
      <c r="B616" t="s">
        <v>73</v>
      </c>
      <c r="C616" s="11">
        <v>2012</v>
      </c>
      <c r="D616" s="11">
        <v>286482</v>
      </c>
      <c r="E616" s="12">
        <f t="shared" si="30"/>
        <v>100</v>
      </c>
      <c r="F616" s="12">
        <f t="shared" si="31"/>
        <v>62.388961359968818</v>
      </c>
      <c r="G616" s="11">
        <v>2288409.3000000003</v>
      </c>
    </row>
    <row r="617" spans="1:11" x14ac:dyDescent="0.35">
      <c r="A617" t="s">
        <v>0</v>
      </c>
      <c r="B617" t="s">
        <v>28</v>
      </c>
      <c r="C617" s="11">
        <v>2011</v>
      </c>
      <c r="D617" s="11">
        <v>104</v>
      </c>
      <c r="E617" s="12">
        <f>(D617/175815)*100</f>
        <v>5.9153087051730509E-2</v>
      </c>
      <c r="F617" s="12">
        <f>(D617/462023)*100</f>
        <v>2.2509701897957462E-2</v>
      </c>
      <c r="G617" s="11">
        <v>952.5</v>
      </c>
      <c r="H617" s="11">
        <v>23.1</v>
      </c>
      <c r="I617" s="11">
        <v>1041.3499999999999</v>
      </c>
    </row>
    <row r="618" spans="1:11" x14ac:dyDescent="0.35">
      <c r="A618" t="s">
        <v>30</v>
      </c>
      <c r="B618" t="s">
        <v>28</v>
      </c>
      <c r="C618" s="11">
        <v>2011</v>
      </c>
      <c r="D618" s="11">
        <v>1189</v>
      </c>
      <c r="E618" s="12">
        <f t="shared" ref="E618:E648" si="32">(D618/175815)*100</f>
        <v>0.67627904331257294</v>
      </c>
      <c r="F618" s="12">
        <f t="shared" ref="F618:F681" si="33">(D618/462023)*100</f>
        <v>0.25734649573722518</v>
      </c>
      <c r="G618" s="11">
        <v>29982.5</v>
      </c>
      <c r="H618" s="11">
        <v>17.399999999999999</v>
      </c>
      <c r="I618" s="11">
        <v>253.63</v>
      </c>
    </row>
    <row r="619" spans="1:11" x14ac:dyDescent="0.35">
      <c r="A619" t="s">
        <v>2</v>
      </c>
      <c r="B619" t="s">
        <v>28</v>
      </c>
      <c r="C619" s="11">
        <v>2011</v>
      </c>
      <c r="D619" s="11">
        <v>81</v>
      </c>
      <c r="E619" s="12">
        <f t="shared" si="32"/>
        <v>4.6071154338367032E-2</v>
      </c>
      <c r="F619" s="12">
        <f t="shared" si="33"/>
        <v>1.7531594747447636E-2</v>
      </c>
    </row>
    <row r="620" spans="1:11" x14ac:dyDescent="0.35">
      <c r="A620" t="s">
        <v>31</v>
      </c>
      <c r="B620" t="s">
        <v>28</v>
      </c>
      <c r="C620" s="11">
        <v>2011</v>
      </c>
      <c r="D620" s="11">
        <v>92791</v>
      </c>
      <c r="E620" s="12">
        <f t="shared" si="32"/>
        <v>52.777635582856988</v>
      </c>
      <c r="F620" s="12">
        <f t="shared" si="33"/>
        <v>20.083632200128566</v>
      </c>
      <c r="G620" s="11">
        <v>558794.6</v>
      </c>
      <c r="H620" s="11">
        <v>23.2</v>
      </c>
      <c r="I620" s="11">
        <v>754.01</v>
      </c>
    </row>
    <row r="621" spans="1:11" x14ac:dyDescent="0.35">
      <c r="A621" t="s">
        <v>3</v>
      </c>
      <c r="B621" t="s">
        <v>28</v>
      </c>
      <c r="C621" s="11">
        <v>2011</v>
      </c>
      <c r="D621" s="11">
        <v>6771</v>
      </c>
      <c r="E621" s="12">
        <f t="shared" si="32"/>
        <v>3.8512072348775703</v>
      </c>
      <c r="F621" s="12">
        <f t="shared" si="33"/>
        <v>1.4655114572218266</v>
      </c>
      <c r="G621" s="11">
        <v>54460.9</v>
      </c>
      <c r="H621" s="11">
        <v>20.3</v>
      </c>
      <c r="I621" s="11">
        <v>356.39</v>
      </c>
    </row>
    <row r="622" spans="1:11" x14ac:dyDescent="0.35">
      <c r="A622" t="s">
        <v>97</v>
      </c>
      <c r="B622" t="s">
        <v>28</v>
      </c>
      <c r="C622" s="11">
        <v>2011</v>
      </c>
      <c r="D622" s="11">
        <v>152</v>
      </c>
      <c r="E622" s="12">
        <f t="shared" si="32"/>
        <v>8.6454511844836907E-2</v>
      </c>
      <c r="F622" s="12">
        <f t="shared" si="33"/>
        <v>3.2898795081630135E-2</v>
      </c>
      <c r="G622" s="11">
        <v>576</v>
      </c>
      <c r="H622" s="11">
        <v>20.9</v>
      </c>
      <c r="I622" s="11">
        <v>436.58</v>
      </c>
    </row>
    <row r="623" spans="1:11" x14ac:dyDescent="0.35">
      <c r="A623" t="s">
        <v>4</v>
      </c>
      <c r="B623" t="s">
        <v>28</v>
      </c>
      <c r="C623" s="11">
        <v>2011</v>
      </c>
      <c r="D623" s="11">
        <v>23689</v>
      </c>
      <c r="E623" s="12">
        <f t="shared" si="32"/>
        <v>13.473821915081194</v>
      </c>
      <c r="F623" s="12">
        <f t="shared" si="33"/>
        <v>5.1272339255837913</v>
      </c>
      <c r="G623" s="11">
        <v>313901.5</v>
      </c>
      <c r="H623" s="11">
        <v>19.600000000000001</v>
      </c>
      <c r="I623" s="11">
        <v>301.98</v>
      </c>
    </row>
    <row r="624" spans="1:11" x14ac:dyDescent="0.35">
      <c r="A624" t="s">
        <v>5</v>
      </c>
      <c r="B624" t="s">
        <v>28</v>
      </c>
      <c r="C624" s="11">
        <v>2011</v>
      </c>
      <c r="D624" s="11">
        <v>1536</v>
      </c>
      <c r="E624" s="12">
        <f t="shared" si="32"/>
        <v>0.87364559337940439</v>
      </c>
      <c r="F624" s="12">
        <f t="shared" si="33"/>
        <v>0.33245098187752559</v>
      </c>
      <c r="G624" s="11">
        <v>11176.2</v>
      </c>
      <c r="H624" s="11">
        <v>23.1</v>
      </c>
      <c r="I624" s="11">
        <v>783.24</v>
      </c>
    </row>
    <row r="625" spans="1:9" x14ac:dyDescent="0.35">
      <c r="A625" t="s">
        <v>98</v>
      </c>
      <c r="B625" t="s">
        <v>28</v>
      </c>
      <c r="C625" s="11">
        <v>2011</v>
      </c>
      <c r="D625" s="11">
        <v>51</v>
      </c>
      <c r="E625" s="12">
        <f t="shared" si="32"/>
        <v>2.9007763842675539E-2</v>
      </c>
      <c r="F625" s="12">
        <f t="shared" si="33"/>
        <v>1.1038411507652217E-2</v>
      </c>
      <c r="G625" s="11">
        <v>37.5</v>
      </c>
      <c r="H625" s="11">
        <v>23.3</v>
      </c>
      <c r="I625" s="11">
        <v>1333.33</v>
      </c>
    </row>
    <row r="626" spans="1:9" x14ac:dyDescent="0.35">
      <c r="A626" t="s">
        <v>6</v>
      </c>
      <c r="B626" t="s">
        <v>28</v>
      </c>
      <c r="C626" s="11">
        <v>2011</v>
      </c>
      <c r="D626" s="11">
        <v>266</v>
      </c>
      <c r="E626" s="12">
        <f t="shared" si="32"/>
        <v>0.15129539572846457</v>
      </c>
      <c r="F626" s="12">
        <f t="shared" si="33"/>
        <v>5.7572891392852731E-2</v>
      </c>
      <c r="G626" s="11">
        <v>648.79999999999995</v>
      </c>
      <c r="H626" s="11">
        <v>22.8</v>
      </c>
      <c r="I626" s="11">
        <v>1542.53</v>
      </c>
    </row>
    <row r="627" spans="1:9" x14ac:dyDescent="0.35">
      <c r="A627" t="s">
        <v>7</v>
      </c>
      <c r="B627" t="s">
        <v>28</v>
      </c>
      <c r="C627" s="11">
        <v>2011</v>
      </c>
      <c r="D627" s="11">
        <v>64</v>
      </c>
      <c r="E627" s="12">
        <f t="shared" si="32"/>
        <v>3.6401899724141852E-2</v>
      </c>
      <c r="F627" s="12">
        <f t="shared" si="33"/>
        <v>1.3852124244896898E-2</v>
      </c>
      <c r="G627" s="11">
        <v>426.8</v>
      </c>
      <c r="H627" s="11">
        <v>23</v>
      </c>
      <c r="I627" s="11">
        <v>937.16</v>
      </c>
    </row>
    <row r="628" spans="1:9" x14ac:dyDescent="0.35">
      <c r="A628" t="s">
        <v>8</v>
      </c>
      <c r="B628" t="s">
        <v>28</v>
      </c>
      <c r="C628" s="11">
        <v>2011</v>
      </c>
      <c r="D628" s="11">
        <v>1216</v>
      </c>
      <c r="E628" s="12">
        <f t="shared" si="32"/>
        <v>0.69163609475869525</v>
      </c>
      <c r="F628" s="12">
        <f t="shared" si="33"/>
        <v>0.26319036065304108</v>
      </c>
      <c r="G628" s="11">
        <v>6035.5</v>
      </c>
      <c r="H628" s="11">
        <v>22</v>
      </c>
      <c r="I628" s="11">
        <v>536.97</v>
      </c>
    </row>
    <row r="629" spans="1:9" x14ac:dyDescent="0.35">
      <c r="A629" t="s">
        <v>9</v>
      </c>
      <c r="B629" t="s">
        <v>28</v>
      </c>
      <c r="C629" s="11">
        <v>2011</v>
      </c>
      <c r="D629" s="11">
        <v>107</v>
      </c>
      <c r="E629" s="12">
        <f t="shared" si="32"/>
        <v>6.0859426101299664E-2</v>
      </c>
      <c r="F629" s="12">
        <f t="shared" si="33"/>
        <v>2.3159020221937006E-2</v>
      </c>
      <c r="G629" s="11">
        <v>601.70000000000005</v>
      </c>
      <c r="H629" s="11">
        <v>22.3</v>
      </c>
      <c r="I629" s="11">
        <v>1170.77</v>
      </c>
    </row>
    <row r="630" spans="1:9" x14ac:dyDescent="0.35">
      <c r="A630" t="s">
        <v>33</v>
      </c>
      <c r="B630" t="s">
        <v>28</v>
      </c>
      <c r="C630" s="11">
        <v>2011</v>
      </c>
      <c r="D630" s="11">
        <v>1705</v>
      </c>
      <c r="E630" s="12">
        <f t="shared" si="32"/>
        <v>0.96976935983846646</v>
      </c>
      <c r="F630" s="12">
        <f t="shared" si="33"/>
        <v>0.36902924746170646</v>
      </c>
      <c r="G630" s="11">
        <v>23464.7</v>
      </c>
      <c r="H630" s="11">
        <v>22.7</v>
      </c>
      <c r="I630" s="11">
        <v>543.96</v>
      </c>
    </row>
    <row r="631" spans="1:9" x14ac:dyDescent="0.35">
      <c r="A631" t="s">
        <v>10</v>
      </c>
      <c r="B631" t="s">
        <v>28</v>
      </c>
      <c r="C631" s="11">
        <v>2011</v>
      </c>
      <c r="D631" s="11">
        <v>3119</v>
      </c>
      <c r="E631" s="12">
        <f t="shared" si="32"/>
        <v>1.7740238318687256</v>
      </c>
      <c r="F631" s="12">
        <f t="shared" si="33"/>
        <v>0.67507461749739728</v>
      </c>
      <c r="G631" s="11">
        <v>65603.199999999997</v>
      </c>
      <c r="H631" s="11">
        <v>21.3</v>
      </c>
      <c r="I631" s="11">
        <v>392.76</v>
      </c>
    </row>
    <row r="632" spans="1:9" x14ac:dyDescent="0.35">
      <c r="A632" t="s">
        <v>11</v>
      </c>
      <c r="B632" t="s">
        <v>28</v>
      </c>
      <c r="C632" s="11">
        <v>2011</v>
      </c>
      <c r="D632" s="11">
        <v>256</v>
      </c>
      <c r="E632" s="12">
        <f t="shared" si="32"/>
        <v>0.14560759889656741</v>
      </c>
      <c r="F632" s="12">
        <f t="shared" si="33"/>
        <v>5.5408496979587593E-2</v>
      </c>
      <c r="G632" s="11">
        <v>2044.7</v>
      </c>
      <c r="H632" s="11">
        <v>23.3</v>
      </c>
      <c r="I632" s="11">
        <v>554.29999999999995</v>
      </c>
    </row>
    <row r="633" spans="1:9" x14ac:dyDescent="0.35">
      <c r="A633" t="s">
        <v>34</v>
      </c>
      <c r="B633" t="s">
        <v>28</v>
      </c>
      <c r="C633" s="11">
        <v>2011</v>
      </c>
      <c r="D633" s="11">
        <v>290</v>
      </c>
      <c r="E633" s="12">
        <f t="shared" si="32"/>
        <v>0.16494610812501775</v>
      </c>
      <c r="F633" s="12">
        <f t="shared" si="33"/>
        <v>6.2767437984689076E-2</v>
      </c>
      <c r="G633" s="11">
        <v>1472.8</v>
      </c>
      <c r="H633" s="11">
        <v>20.7</v>
      </c>
      <c r="I633" s="11">
        <v>288.63</v>
      </c>
    </row>
    <row r="634" spans="1:9" x14ac:dyDescent="0.35">
      <c r="A634" t="s">
        <v>13</v>
      </c>
      <c r="B634" t="s">
        <v>28</v>
      </c>
      <c r="C634" s="11">
        <v>2011</v>
      </c>
      <c r="D634" s="11">
        <v>432</v>
      </c>
      <c r="E634" s="12">
        <f t="shared" si="32"/>
        <v>0.2457128231379575</v>
      </c>
      <c r="F634" s="12">
        <f t="shared" si="33"/>
        <v>9.3501838653054073E-2</v>
      </c>
      <c r="G634" s="11">
        <v>859.9</v>
      </c>
      <c r="H634" s="11">
        <v>22.6</v>
      </c>
      <c r="I634" s="11">
        <v>1514.02</v>
      </c>
    </row>
    <row r="635" spans="1:9" x14ac:dyDescent="0.35">
      <c r="A635" t="s">
        <v>35</v>
      </c>
      <c r="B635" t="s">
        <v>28</v>
      </c>
      <c r="C635" s="11">
        <v>2011</v>
      </c>
      <c r="D635" s="11">
        <v>12529</v>
      </c>
      <c r="E635" s="12">
        <f t="shared" si="32"/>
        <v>7.1262406506839575</v>
      </c>
      <c r="F635" s="12">
        <f t="shared" si="33"/>
        <v>2.7117697603798945</v>
      </c>
      <c r="G635" s="11">
        <v>173568.2</v>
      </c>
      <c r="H635" s="11">
        <v>22.2</v>
      </c>
      <c r="I635" s="11">
        <v>499.52</v>
      </c>
    </row>
    <row r="636" spans="1:9" x14ac:dyDescent="0.35">
      <c r="A636" t="s">
        <v>14</v>
      </c>
      <c r="B636" t="s">
        <v>28</v>
      </c>
      <c r="C636" s="11">
        <v>2011</v>
      </c>
      <c r="D636" s="11">
        <v>353</v>
      </c>
      <c r="E636" s="12">
        <f t="shared" si="32"/>
        <v>0.20077922816596991</v>
      </c>
      <c r="F636" s="12">
        <f t="shared" si="33"/>
        <v>7.6403122788259462E-2</v>
      </c>
      <c r="G636" s="11">
        <v>998.3</v>
      </c>
      <c r="H636" s="11">
        <v>23.2</v>
      </c>
      <c r="I636" s="11">
        <v>1786.75</v>
      </c>
    </row>
    <row r="637" spans="1:9" x14ac:dyDescent="0.35">
      <c r="A637" t="s">
        <v>15</v>
      </c>
      <c r="B637" t="s">
        <v>28</v>
      </c>
      <c r="C637" s="11">
        <v>2011</v>
      </c>
      <c r="D637" s="11">
        <v>15248</v>
      </c>
      <c r="E637" s="12">
        <f t="shared" si="32"/>
        <v>8.672752609276797</v>
      </c>
      <c r="F637" s="12">
        <f t="shared" si="33"/>
        <v>3.3002686013466862</v>
      </c>
      <c r="G637" s="11">
        <v>79074.600000000006</v>
      </c>
      <c r="H637" s="11">
        <v>22.7</v>
      </c>
      <c r="I637" s="11">
        <v>765.12</v>
      </c>
    </row>
    <row r="638" spans="1:9" x14ac:dyDescent="0.35">
      <c r="A638" t="s">
        <v>16</v>
      </c>
      <c r="B638" t="s">
        <v>28</v>
      </c>
      <c r="C638" s="11">
        <v>2011</v>
      </c>
      <c r="D638" s="11">
        <v>211</v>
      </c>
      <c r="E638" s="12">
        <f t="shared" si="32"/>
        <v>0.12001251315303016</v>
      </c>
      <c r="F638" s="12">
        <f t="shared" si="33"/>
        <v>4.5668722119894464E-2</v>
      </c>
      <c r="G638" s="11">
        <v>609.4</v>
      </c>
      <c r="H638" s="11">
        <v>23.1</v>
      </c>
      <c r="I638" s="11">
        <v>1422.96</v>
      </c>
    </row>
    <row r="639" spans="1:9" x14ac:dyDescent="0.35">
      <c r="A639" t="s">
        <v>17</v>
      </c>
      <c r="B639" t="s">
        <v>28</v>
      </c>
      <c r="C639" s="11">
        <v>2011</v>
      </c>
      <c r="D639" s="11">
        <v>886</v>
      </c>
      <c r="E639" s="12">
        <f t="shared" si="32"/>
        <v>0.50393879930608876</v>
      </c>
      <c r="F639" s="12">
        <f t="shared" si="33"/>
        <v>0.19176534501529144</v>
      </c>
      <c r="G639" s="11">
        <v>6520.8</v>
      </c>
      <c r="H639" s="11">
        <v>21</v>
      </c>
      <c r="I639" s="11">
        <v>661.08</v>
      </c>
    </row>
    <row r="640" spans="1:9" x14ac:dyDescent="0.35">
      <c r="A640" t="s">
        <v>100</v>
      </c>
      <c r="B640" t="s">
        <v>28</v>
      </c>
      <c r="C640" s="11">
        <v>2011</v>
      </c>
      <c r="D640" s="11">
        <v>198</v>
      </c>
      <c r="E640" s="12">
        <f t="shared" si="32"/>
        <v>0.11261837727156386</v>
      </c>
      <c r="F640" s="12">
        <f t="shared" si="33"/>
        <v>4.2855009382649779E-2</v>
      </c>
      <c r="G640" s="11">
        <v>6</v>
      </c>
      <c r="H640" s="11">
        <v>23.4</v>
      </c>
      <c r="I640" s="11">
        <v>1437.5</v>
      </c>
    </row>
    <row r="641" spans="1:10" x14ac:dyDescent="0.35">
      <c r="A641" t="s">
        <v>18</v>
      </c>
      <c r="B641" t="s">
        <v>28</v>
      </c>
      <c r="C641" s="11">
        <v>2011</v>
      </c>
      <c r="D641" s="11">
        <v>902</v>
      </c>
      <c r="E641" s="12">
        <f t="shared" si="32"/>
        <v>0.51303927423712425</v>
      </c>
      <c r="F641" s="12">
        <f t="shared" si="33"/>
        <v>0.19522837607651569</v>
      </c>
      <c r="G641" s="11">
        <v>20893.2</v>
      </c>
      <c r="H641" s="11">
        <v>20.399999999999999</v>
      </c>
      <c r="I641" s="11">
        <v>413.07</v>
      </c>
    </row>
    <row r="642" spans="1:10" x14ac:dyDescent="0.35">
      <c r="A642" t="s">
        <v>19</v>
      </c>
      <c r="B642" t="s">
        <v>28</v>
      </c>
      <c r="C642" s="11">
        <v>2011</v>
      </c>
      <c r="D642" s="11">
        <v>122</v>
      </c>
      <c r="E642" s="12">
        <f t="shared" si="32"/>
        <v>6.9391121349145407E-2</v>
      </c>
      <c r="F642" s="12">
        <f t="shared" si="33"/>
        <v>2.6405611841834715E-2</v>
      </c>
      <c r="G642" s="11">
        <v>41.1</v>
      </c>
      <c r="H642" s="11">
        <v>26.4</v>
      </c>
      <c r="I642" s="11">
        <v>1457.09</v>
      </c>
    </row>
    <row r="643" spans="1:10" x14ac:dyDescent="0.35">
      <c r="A643" t="s">
        <v>20</v>
      </c>
      <c r="B643" t="s">
        <v>28</v>
      </c>
      <c r="C643" s="11">
        <v>2011</v>
      </c>
      <c r="D643" s="11">
        <v>856</v>
      </c>
      <c r="E643" s="12">
        <f t="shared" si="32"/>
        <v>0.48687540881039731</v>
      </c>
      <c r="F643" s="12">
        <f t="shared" si="33"/>
        <v>0.18527216177549605</v>
      </c>
      <c r="G643" s="11">
        <v>25757.5</v>
      </c>
      <c r="H643" s="11">
        <v>19.5</v>
      </c>
      <c r="I643" s="11">
        <v>299.98</v>
      </c>
    </row>
    <row r="644" spans="1:10" x14ac:dyDescent="0.35">
      <c r="A644" t="s">
        <v>21</v>
      </c>
      <c r="B644" t="s">
        <v>28</v>
      </c>
      <c r="C644" s="11">
        <v>2011</v>
      </c>
      <c r="D644" s="11">
        <v>89</v>
      </c>
      <c r="E644" s="12">
        <f t="shared" si="32"/>
        <v>5.0621391803884766E-2</v>
      </c>
      <c r="F644" s="12">
        <f t="shared" si="33"/>
        <v>1.9263110278059749E-2</v>
      </c>
      <c r="G644" s="11">
        <v>877.9</v>
      </c>
      <c r="H644" s="11">
        <v>23.6</v>
      </c>
      <c r="I644" s="11">
        <v>581.77</v>
      </c>
    </row>
    <row r="645" spans="1:10" x14ac:dyDescent="0.35">
      <c r="A645" t="s">
        <v>22</v>
      </c>
      <c r="B645" t="s">
        <v>28</v>
      </c>
      <c r="C645" s="11">
        <v>2011</v>
      </c>
      <c r="D645" s="11">
        <v>2936</v>
      </c>
      <c r="E645" s="12">
        <f t="shared" si="32"/>
        <v>1.6699371498450073</v>
      </c>
      <c r="F645" s="12">
        <f t="shared" si="33"/>
        <v>0.63546619973464524</v>
      </c>
      <c r="G645" s="11">
        <v>18000.099999999999</v>
      </c>
      <c r="H645" s="11">
        <v>24.5</v>
      </c>
      <c r="I645" s="11">
        <v>623.20000000000005</v>
      </c>
    </row>
    <row r="646" spans="1:10" x14ac:dyDescent="0.35">
      <c r="A646" t="s">
        <v>38</v>
      </c>
      <c r="B646" t="s">
        <v>28</v>
      </c>
      <c r="C646" s="11">
        <v>2011</v>
      </c>
      <c r="D646" s="11">
        <v>3835</v>
      </c>
      <c r="E646" s="12">
        <f t="shared" si="32"/>
        <v>2.1812700850325628</v>
      </c>
      <c r="F646" s="12">
        <f t="shared" si="33"/>
        <v>0.83004525748718128</v>
      </c>
      <c r="G646" s="11">
        <v>27756.1</v>
      </c>
      <c r="H646" s="11">
        <v>21.9</v>
      </c>
      <c r="I646" s="11">
        <v>827.35</v>
      </c>
    </row>
    <row r="647" spans="1:10" x14ac:dyDescent="0.35">
      <c r="A647" t="s">
        <v>23</v>
      </c>
      <c r="B647" t="s">
        <v>28</v>
      </c>
      <c r="C647" s="11">
        <v>2011</v>
      </c>
      <c r="D647" s="11">
        <v>3833</v>
      </c>
      <c r="E647" s="12">
        <f t="shared" si="32"/>
        <v>2.180132525666183</v>
      </c>
      <c r="F647" s="12">
        <f t="shared" si="33"/>
        <v>0.8296123786045283</v>
      </c>
      <c r="G647" s="11">
        <v>1049.2</v>
      </c>
      <c r="H647" s="11">
        <v>20.8</v>
      </c>
      <c r="I647" s="11">
        <v>315.64999999999998</v>
      </c>
    </row>
    <row r="648" spans="1:10" x14ac:dyDescent="0.35">
      <c r="A648" t="s">
        <v>24</v>
      </c>
      <c r="B648" t="s">
        <v>28</v>
      </c>
      <c r="C648" s="11">
        <v>2011</v>
      </c>
      <c r="D648" s="11">
        <v>175815</v>
      </c>
      <c r="E648" s="12">
        <f t="shared" si="32"/>
        <v>100</v>
      </c>
      <c r="F648" s="12">
        <f t="shared" si="33"/>
        <v>38.05330037682107</v>
      </c>
      <c r="G648" s="11">
        <v>1426192.2</v>
      </c>
    </row>
    <row r="649" spans="1:10" x14ac:dyDescent="0.35">
      <c r="A649" t="s">
        <v>39</v>
      </c>
      <c r="B649" t="s">
        <v>73</v>
      </c>
      <c r="C649" s="11">
        <v>2011</v>
      </c>
      <c r="D649" s="11">
        <v>46</v>
      </c>
      <c r="E649" s="12">
        <f>(D649/286208)*100</f>
        <v>1.6072227191413237E-2</v>
      </c>
      <c r="F649" s="12">
        <f t="shared" si="33"/>
        <v>9.9562143010196464E-3</v>
      </c>
      <c r="G649" s="13">
        <v>170</v>
      </c>
      <c r="H649" s="11">
        <v>24</v>
      </c>
      <c r="I649" s="11">
        <v>1416.16</v>
      </c>
      <c r="J649" s="6"/>
    </row>
    <row r="650" spans="1:10" x14ac:dyDescent="0.35">
      <c r="A650" t="s">
        <v>74</v>
      </c>
      <c r="B650" t="s">
        <v>73</v>
      </c>
      <c r="C650" s="11">
        <v>2011</v>
      </c>
      <c r="D650" s="11">
        <v>1062</v>
      </c>
      <c r="E650" s="12">
        <f t="shared" ref="E650:E691" si="34">(D650/286208)*100</f>
        <v>0.37105881037567084</v>
      </c>
      <c r="F650" s="12">
        <f t="shared" si="33"/>
        <v>0.22985868668875792</v>
      </c>
      <c r="G650" s="13">
        <v>8510.1</v>
      </c>
      <c r="H650" s="11">
        <v>20.9</v>
      </c>
      <c r="I650" s="11">
        <v>409.86</v>
      </c>
      <c r="J650" s="6"/>
    </row>
    <row r="651" spans="1:10" x14ac:dyDescent="0.35">
      <c r="A651" t="s">
        <v>40</v>
      </c>
      <c r="B651" t="s">
        <v>73</v>
      </c>
      <c r="C651" s="11">
        <v>2011</v>
      </c>
      <c r="D651" s="11">
        <v>6621</v>
      </c>
      <c r="E651" s="12">
        <f t="shared" si="34"/>
        <v>2.3133525268336315</v>
      </c>
      <c r="F651" s="12">
        <f t="shared" si="33"/>
        <v>1.4330455410228495</v>
      </c>
      <c r="G651" s="13">
        <v>45349.4</v>
      </c>
      <c r="H651" s="11">
        <v>23.1</v>
      </c>
      <c r="I651" s="11">
        <v>370.73</v>
      </c>
      <c r="J651" s="6"/>
    </row>
    <row r="652" spans="1:10" x14ac:dyDescent="0.35">
      <c r="A652" t="s">
        <v>41</v>
      </c>
      <c r="B652" t="s">
        <v>73</v>
      </c>
      <c r="C652" s="11">
        <v>2011</v>
      </c>
      <c r="D652" s="11">
        <v>3320</v>
      </c>
      <c r="E652" s="12">
        <f t="shared" si="34"/>
        <v>1.1599955277280858</v>
      </c>
      <c r="F652" s="12">
        <f t="shared" si="33"/>
        <v>0.71857894520402665</v>
      </c>
      <c r="G652" s="13">
        <v>10859.9</v>
      </c>
      <c r="H652" s="11">
        <v>23.9</v>
      </c>
      <c r="I652" s="11">
        <v>1672.32</v>
      </c>
      <c r="J652" s="5"/>
    </row>
    <row r="653" spans="1:10" x14ac:dyDescent="0.35">
      <c r="A653" t="s">
        <v>42</v>
      </c>
      <c r="B653" t="s">
        <v>73</v>
      </c>
      <c r="C653" s="11">
        <v>2011</v>
      </c>
      <c r="D653" s="11">
        <v>75804</v>
      </c>
      <c r="E653" s="12">
        <f t="shared" si="34"/>
        <v>26.485632826475854</v>
      </c>
      <c r="F653" s="12">
        <f t="shared" si="33"/>
        <v>16.406975410315074</v>
      </c>
      <c r="G653" s="13">
        <v>384302.2</v>
      </c>
      <c r="H653" s="11">
        <v>23.6</v>
      </c>
      <c r="I653" s="11">
        <v>1158.1600000000001</v>
      </c>
      <c r="J653" s="6"/>
    </row>
    <row r="654" spans="1:10" x14ac:dyDescent="0.35">
      <c r="A654" t="s">
        <v>43</v>
      </c>
      <c r="B654" t="s">
        <v>73</v>
      </c>
      <c r="C654" s="11">
        <v>2011</v>
      </c>
      <c r="D654" s="11">
        <v>3291</v>
      </c>
      <c r="E654" s="12">
        <f t="shared" si="34"/>
        <v>1.1498630366726297</v>
      </c>
      <c r="F654" s="12">
        <f t="shared" si="33"/>
        <v>0.71230220140555778</v>
      </c>
      <c r="G654" s="13">
        <v>13032.8</v>
      </c>
      <c r="H654" s="11">
        <v>22.5</v>
      </c>
      <c r="I654" s="11">
        <v>468</v>
      </c>
      <c r="J654" s="6"/>
    </row>
    <row r="655" spans="1:10" x14ac:dyDescent="0.35">
      <c r="A655" t="s">
        <v>44</v>
      </c>
      <c r="B655" t="s">
        <v>73</v>
      </c>
      <c r="C655" s="11">
        <v>2011</v>
      </c>
      <c r="D655" s="11">
        <v>56</v>
      </c>
      <c r="E655" s="12">
        <f t="shared" si="34"/>
        <v>1.9566189624329159E-2</v>
      </c>
      <c r="F655" s="12">
        <f t="shared" si="33"/>
        <v>1.2120608714284786E-2</v>
      </c>
      <c r="G655" s="13">
        <v>110.8</v>
      </c>
      <c r="H655" s="11">
        <v>20.3</v>
      </c>
      <c r="I655" s="11">
        <v>893.4</v>
      </c>
      <c r="J655" s="6"/>
    </row>
    <row r="656" spans="1:10" x14ac:dyDescent="0.35">
      <c r="A656" t="s">
        <v>45</v>
      </c>
      <c r="B656" t="s">
        <v>73</v>
      </c>
      <c r="C656" s="11">
        <v>2011</v>
      </c>
      <c r="D656" s="11">
        <v>782</v>
      </c>
      <c r="E656" s="12">
        <f t="shared" si="34"/>
        <v>0.27322786225402507</v>
      </c>
      <c r="F656" s="12">
        <f t="shared" si="33"/>
        <v>0.16925564311733399</v>
      </c>
      <c r="G656" s="13">
        <v>5216.8999999999996</v>
      </c>
      <c r="H656" s="11">
        <v>23.5</v>
      </c>
      <c r="I656" s="11">
        <v>346.13</v>
      </c>
      <c r="J656" s="6"/>
    </row>
    <row r="657" spans="1:10" x14ac:dyDescent="0.35">
      <c r="A657" t="s">
        <v>46</v>
      </c>
      <c r="B657" t="s">
        <v>73</v>
      </c>
      <c r="C657" s="11">
        <v>2011</v>
      </c>
      <c r="D657" s="11">
        <v>84</v>
      </c>
      <c r="E657" s="12">
        <f t="shared" si="34"/>
        <v>2.934928443649374E-2</v>
      </c>
      <c r="F657" s="12">
        <f t="shared" si="33"/>
        <v>1.818091307142718E-2</v>
      </c>
      <c r="G657" s="13">
        <v>2221.3000000000002</v>
      </c>
      <c r="H657" s="11">
        <v>22.3</v>
      </c>
      <c r="I657" s="11">
        <v>359.29</v>
      </c>
      <c r="J657" s="6"/>
    </row>
    <row r="658" spans="1:10" x14ac:dyDescent="0.35">
      <c r="A658" t="s">
        <v>47</v>
      </c>
      <c r="B658" t="s">
        <v>73</v>
      </c>
      <c r="C658" s="11">
        <v>2011</v>
      </c>
      <c r="D658" s="11">
        <v>86</v>
      </c>
      <c r="E658" s="12">
        <f t="shared" si="34"/>
        <v>3.0048076923076924E-2</v>
      </c>
      <c r="F658" s="12">
        <f t="shared" si="33"/>
        <v>1.8613791954080208E-2</v>
      </c>
      <c r="G658" s="13">
        <v>344</v>
      </c>
      <c r="H658" s="11">
        <v>21.9</v>
      </c>
      <c r="I658" s="11">
        <v>1637.72</v>
      </c>
      <c r="J658" s="6"/>
    </row>
    <row r="659" spans="1:10" x14ac:dyDescent="0.35">
      <c r="A659" t="s">
        <v>85</v>
      </c>
      <c r="B659" t="s">
        <v>73</v>
      </c>
      <c r="C659" s="11">
        <v>2011</v>
      </c>
      <c r="D659" s="11">
        <v>99</v>
      </c>
      <c r="E659" s="12">
        <f t="shared" si="34"/>
        <v>3.4590228085867619E-2</v>
      </c>
      <c r="F659" s="12">
        <f t="shared" si="33"/>
        <v>2.142750469132489E-2</v>
      </c>
      <c r="G659" s="13">
        <v>510.1</v>
      </c>
      <c r="H659" s="11">
        <v>23.7</v>
      </c>
      <c r="I659" s="11">
        <v>971.81</v>
      </c>
      <c r="J659" s="6"/>
    </row>
    <row r="660" spans="1:10" x14ac:dyDescent="0.35">
      <c r="A660" t="s">
        <v>48</v>
      </c>
      <c r="B660" t="s">
        <v>73</v>
      </c>
      <c r="C660" s="11">
        <v>2011</v>
      </c>
      <c r="D660" s="11">
        <v>51</v>
      </c>
      <c r="E660" s="12">
        <f t="shared" si="34"/>
        <v>1.7819208407871198E-2</v>
      </c>
      <c r="F660" s="12">
        <f t="shared" si="33"/>
        <v>1.1038411507652217E-2</v>
      </c>
      <c r="G660" s="13">
        <v>138.19999999999999</v>
      </c>
      <c r="H660" s="11">
        <v>22.8</v>
      </c>
      <c r="I660" s="11">
        <v>1492.97</v>
      </c>
      <c r="J660" s="6"/>
    </row>
    <row r="661" spans="1:10" x14ac:dyDescent="0.35">
      <c r="A661" t="s">
        <v>49</v>
      </c>
      <c r="B661" t="s">
        <v>73</v>
      </c>
      <c r="C661" s="11">
        <v>2011</v>
      </c>
      <c r="D661" s="11">
        <v>106</v>
      </c>
      <c r="E661" s="12">
        <f t="shared" si="34"/>
        <v>3.7036001788908764E-2</v>
      </c>
      <c r="F661" s="12">
        <f t="shared" si="33"/>
        <v>2.294258078061049E-2</v>
      </c>
      <c r="G661" s="13">
        <v>341.3</v>
      </c>
      <c r="H661" s="11">
        <v>22.7</v>
      </c>
      <c r="I661" s="11">
        <v>1255.47</v>
      </c>
      <c r="J661" s="6"/>
    </row>
    <row r="662" spans="1:10" x14ac:dyDescent="0.35">
      <c r="A662" s="2" t="s">
        <v>50</v>
      </c>
      <c r="B662" t="s">
        <v>73</v>
      </c>
      <c r="C662" s="11">
        <v>2011</v>
      </c>
      <c r="D662" s="11">
        <v>47</v>
      </c>
      <c r="E662" s="12">
        <f t="shared" si="34"/>
        <v>1.6421623434704831E-2</v>
      </c>
      <c r="F662" s="12">
        <f t="shared" si="33"/>
        <v>1.017265374234616E-2</v>
      </c>
      <c r="G662" s="13">
        <v>721.5</v>
      </c>
      <c r="H662" s="11">
        <v>20.6</v>
      </c>
      <c r="I662" s="11">
        <v>400</v>
      </c>
      <c r="J662" s="6"/>
    </row>
    <row r="663" spans="1:10" x14ac:dyDescent="0.35">
      <c r="A663" t="s">
        <v>75</v>
      </c>
      <c r="B663" t="s">
        <v>73</v>
      </c>
      <c r="C663" s="11">
        <v>2011</v>
      </c>
      <c r="D663" s="11">
        <v>308</v>
      </c>
      <c r="E663" s="12">
        <f t="shared" si="34"/>
        <v>0.10761404293381037</v>
      </c>
      <c r="F663" s="12">
        <f t="shared" si="33"/>
        <v>6.6663347928566333E-2</v>
      </c>
      <c r="G663" s="13">
        <v>1500.5</v>
      </c>
      <c r="H663" s="11">
        <v>20.9</v>
      </c>
      <c r="I663" s="11">
        <v>576.20000000000005</v>
      </c>
      <c r="J663" s="6"/>
    </row>
    <row r="664" spans="1:10" x14ac:dyDescent="0.35">
      <c r="A664" t="s">
        <v>76</v>
      </c>
      <c r="B664" t="s">
        <v>73</v>
      </c>
      <c r="C664" s="11">
        <v>2011</v>
      </c>
      <c r="D664" s="11">
        <v>6213</v>
      </c>
      <c r="E664" s="12">
        <f t="shared" si="34"/>
        <v>2.1707988595706622</v>
      </c>
      <c r="F664" s="12">
        <f t="shared" si="33"/>
        <v>1.3447382489616317</v>
      </c>
      <c r="G664" s="13">
        <v>70083.3</v>
      </c>
      <c r="H664" s="11">
        <v>21.5</v>
      </c>
      <c r="I664" s="11">
        <v>374.13</v>
      </c>
      <c r="J664" s="6"/>
    </row>
    <row r="665" spans="1:10" x14ac:dyDescent="0.35">
      <c r="A665" t="s">
        <v>53</v>
      </c>
      <c r="B665" t="s">
        <v>73</v>
      </c>
      <c r="C665" s="11">
        <v>2011</v>
      </c>
      <c r="D665" s="11">
        <v>1611</v>
      </c>
      <c r="E665" s="12">
        <f t="shared" si="34"/>
        <v>0.5628773479427549</v>
      </c>
      <c r="F665" s="12">
        <f t="shared" si="33"/>
        <v>0.34868393997701413</v>
      </c>
      <c r="G665" s="13">
        <v>8023.9</v>
      </c>
      <c r="H665" s="11">
        <v>23.2</v>
      </c>
      <c r="I665" s="11">
        <v>1296.67</v>
      </c>
      <c r="J665" s="5"/>
    </row>
    <row r="666" spans="1:10" x14ac:dyDescent="0.35">
      <c r="A666" t="s">
        <v>78</v>
      </c>
      <c r="B666" t="s">
        <v>73</v>
      </c>
      <c r="C666" s="11">
        <v>2011</v>
      </c>
      <c r="D666" s="11">
        <v>855</v>
      </c>
      <c r="E666" s="12">
        <f t="shared" si="34"/>
        <v>0.29873378801431127</v>
      </c>
      <c r="F666" s="12">
        <f t="shared" si="33"/>
        <v>0.1850557223341695</v>
      </c>
      <c r="G666" s="13">
        <v>3559.8</v>
      </c>
      <c r="H666" s="11">
        <v>22.3</v>
      </c>
      <c r="I666" s="11">
        <v>1234.48</v>
      </c>
      <c r="J666" s="6"/>
    </row>
    <row r="667" spans="1:10" x14ac:dyDescent="0.35">
      <c r="A667" t="s">
        <v>54</v>
      </c>
      <c r="B667" t="s">
        <v>73</v>
      </c>
      <c r="C667" s="11">
        <v>2011</v>
      </c>
      <c r="D667" s="11">
        <v>44849</v>
      </c>
      <c r="E667" s="12">
        <f t="shared" si="34"/>
        <v>15.670072115384615</v>
      </c>
      <c r="F667" s="12">
        <f t="shared" si="33"/>
        <v>9.7070925040528291</v>
      </c>
      <c r="G667" s="13">
        <v>286340.40000000002</v>
      </c>
      <c r="H667" s="11">
        <v>23.8</v>
      </c>
      <c r="I667" s="11">
        <v>693.62</v>
      </c>
      <c r="J667" s="6"/>
    </row>
    <row r="668" spans="1:10" x14ac:dyDescent="0.35">
      <c r="A668" t="s">
        <v>77</v>
      </c>
      <c r="B668" t="s">
        <v>73</v>
      </c>
      <c r="C668" s="11">
        <v>2011</v>
      </c>
      <c r="D668" s="11">
        <v>182</v>
      </c>
      <c r="E668" s="12">
        <f t="shared" si="34"/>
        <v>6.3590116279069769E-2</v>
      </c>
      <c r="F668" s="12">
        <f t="shared" si="33"/>
        <v>3.9391978321425554E-2</v>
      </c>
      <c r="G668" s="13">
        <v>461.8</v>
      </c>
      <c r="H668" s="11">
        <v>21.1</v>
      </c>
      <c r="I668" s="11">
        <v>2381.36</v>
      </c>
      <c r="J668" s="6"/>
    </row>
    <row r="669" spans="1:10" x14ac:dyDescent="0.35">
      <c r="A669" t="s">
        <v>55</v>
      </c>
      <c r="B669" t="s">
        <v>73</v>
      </c>
      <c r="C669" s="11">
        <v>2011</v>
      </c>
      <c r="D669" s="11">
        <v>657</v>
      </c>
      <c r="E669" s="12">
        <f t="shared" si="34"/>
        <v>0.22955333184257604</v>
      </c>
      <c r="F669" s="12">
        <f t="shared" si="33"/>
        <v>0.14220071295151973</v>
      </c>
      <c r="G669" s="13">
        <v>7758</v>
      </c>
      <c r="H669" s="11">
        <v>23.8</v>
      </c>
      <c r="I669" s="11">
        <v>268.2</v>
      </c>
      <c r="J669" s="6"/>
    </row>
    <row r="670" spans="1:10" x14ac:dyDescent="0.35">
      <c r="A670" t="s">
        <v>56</v>
      </c>
      <c r="B670" t="s">
        <v>73</v>
      </c>
      <c r="C670" s="11">
        <v>2011</v>
      </c>
      <c r="D670" s="11">
        <v>76</v>
      </c>
      <c r="E670" s="12">
        <f t="shared" si="34"/>
        <v>2.6554114490161002E-2</v>
      </c>
      <c r="F670" s="12">
        <f t="shared" si="33"/>
        <v>1.6449397540815067E-2</v>
      </c>
      <c r="G670" s="13">
        <v>293.39999999999998</v>
      </c>
      <c r="H670" s="11">
        <v>23.5</v>
      </c>
      <c r="I670" s="11">
        <v>799.08</v>
      </c>
      <c r="J670" s="6"/>
    </row>
    <row r="671" spans="1:10" x14ac:dyDescent="0.35">
      <c r="A671" t="s">
        <v>79</v>
      </c>
      <c r="B671" t="s">
        <v>73</v>
      </c>
      <c r="C671" s="11">
        <v>2011</v>
      </c>
      <c r="D671" s="11">
        <v>219</v>
      </c>
      <c r="E671" s="12">
        <f t="shared" si="34"/>
        <v>7.6517777280858679E-2</v>
      </c>
      <c r="F671" s="12">
        <f t="shared" si="33"/>
        <v>4.7400237650506577E-2</v>
      </c>
      <c r="G671" s="13">
        <v>313.2</v>
      </c>
      <c r="H671" s="11">
        <v>24.8</v>
      </c>
      <c r="I671" s="11">
        <v>579.91999999999996</v>
      </c>
      <c r="J671" s="6"/>
    </row>
    <row r="672" spans="1:10" x14ac:dyDescent="0.35">
      <c r="A672" t="s">
        <v>57</v>
      </c>
      <c r="B672" t="s">
        <v>73</v>
      </c>
      <c r="C672" s="11">
        <v>2011</v>
      </c>
      <c r="D672" s="11">
        <v>151</v>
      </c>
      <c r="E672" s="12">
        <f t="shared" si="34"/>
        <v>5.2758832737030407E-2</v>
      </c>
      <c r="F672" s="12">
        <f t="shared" si="33"/>
        <v>3.2682355640303626E-2</v>
      </c>
      <c r="G672" s="13">
        <v>379.9</v>
      </c>
      <c r="H672" s="11">
        <v>23.5</v>
      </c>
      <c r="I672" s="11">
        <v>921.98</v>
      </c>
      <c r="J672" s="6"/>
    </row>
    <row r="673" spans="1:10" x14ac:dyDescent="0.35">
      <c r="A673" t="s">
        <v>58</v>
      </c>
      <c r="B673" t="s">
        <v>73</v>
      </c>
      <c r="C673" s="11">
        <v>2011</v>
      </c>
      <c r="D673" s="11">
        <v>1998</v>
      </c>
      <c r="E673" s="12">
        <f t="shared" si="34"/>
        <v>0.69809369409660105</v>
      </c>
      <c r="F673" s="12">
        <f t="shared" si="33"/>
        <v>0.43244600377037501</v>
      </c>
      <c r="G673" s="13">
        <v>14158.4</v>
      </c>
      <c r="H673" s="11">
        <v>24.4</v>
      </c>
      <c r="I673" s="11">
        <v>1279.3599999999999</v>
      </c>
      <c r="J673" s="6"/>
    </row>
    <row r="674" spans="1:10" x14ac:dyDescent="0.35">
      <c r="A674" t="s">
        <v>59</v>
      </c>
      <c r="B674" t="s">
        <v>73</v>
      </c>
      <c r="C674" s="11">
        <v>2011</v>
      </c>
      <c r="D674" s="11">
        <v>7756</v>
      </c>
      <c r="E674" s="12">
        <f t="shared" si="34"/>
        <v>2.7099172629695887</v>
      </c>
      <c r="F674" s="12">
        <f t="shared" si="33"/>
        <v>1.6787043069284431</v>
      </c>
      <c r="G674" s="13">
        <v>58575.199999999997</v>
      </c>
      <c r="H674" s="11">
        <v>23.1</v>
      </c>
      <c r="I674" s="11">
        <v>925.53</v>
      </c>
      <c r="J674" s="6"/>
    </row>
    <row r="675" spans="1:10" x14ac:dyDescent="0.35">
      <c r="A675" t="s">
        <v>60</v>
      </c>
      <c r="B675" t="s">
        <v>73</v>
      </c>
      <c r="C675" s="11">
        <v>2011</v>
      </c>
      <c r="D675" s="11">
        <v>36988</v>
      </c>
      <c r="E675" s="12">
        <f t="shared" si="34"/>
        <v>12.92346824686941</v>
      </c>
      <c r="F675" s="12">
        <f t="shared" si="33"/>
        <v>8.0056620557851019</v>
      </c>
      <c r="G675" s="13">
        <v>170450.1</v>
      </c>
      <c r="H675" s="11">
        <v>24</v>
      </c>
      <c r="I675" s="11">
        <v>1272.1500000000001</v>
      </c>
      <c r="J675" s="6"/>
    </row>
    <row r="676" spans="1:10" x14ac:dyDescent="0.35">
      <c r="A676" t="s">
        <v>61</v>
      </c>
      <c r="B676" t="s">
        <v>73</v>
      </c>
      <c r="C676" s="11">
        <v>2011</v>
      </c>
      <c r="D676" s="11">
        <v>55</v>
      </c>
      <c r="E676" s="12">
        <f t="shared" si="34"/>
        <v>1.9216793381037569E-2</v>
      </c>
      <c r="F676" s="12">
        <f t="shared" si="33"/>
        <v>1.1904169272958271E-2</v>
      </c>
      <c r="G676" s="13">
        <v>72.099999999999994</v>
      </c>
      <c r="H676" s="11">
        <v>25.7</v>
      </c>
      <c r="I676" s="11">
        <v>1334.53</v>
      </c>
      <c r="J676" s="6"/>
    </row>
    <row r="677" spans="1:10" x14ac:dyDescent="0.35">
      <c r="A677" t="s">
        <v>62</v>
      </c>
      <c r="B677" t="s">
        <v>73</v>
      </c>
      <c r="C677" s="11">
        <v>2011</v>
      </c>
      <c r="D677" s="11">
        <v>210</v>
      </c>
      <c r="E677" s="12">
        <f t="shared" si="34"/>
        <v>7.3373211091234347E-2</v>
      </c>
      <c r="F677" s="12">
        <f t="shared" si="33"/>
        <v>4.5452282678567948E-2</v>
      </c>
      <c r="G677" s="13">
        <v>988.2</v>
      </c>
      <c r="H677" s="11">
        <v>25.2</v>
      </c>
      <c r="I677" s="11">
        <v>1379.98</v>
      </c>
      <c r="J677" s="6"/>
    </row>
    <row r="678" spans="1:10" x14ac:dyDescent="0.35">
      <c r="A678" t="s">
        <v>63</v>
      </c>
      <c r="B678" t="s">
        <v>73</v>
      </c>
      <c r="C678" s="11">
        <v>2011</v>
      </c>
      <c r="D678" s="11">
        <v>220</v>
      </c>
      <c r="E678" s="12">
        <f t="shared" si="34"/>
        <v>7.6867173524150276E-2</v>
      </c>
      <c r="F678" s="12">
        <f t="shared" si="33"/>
        <v>4.7616677091833086E-2</v>
      </c>
      <c r="G678" s="13">
        <v>699.1</v>
      </c>
      <c r="H678" s="11">
        <v>21.6</v>
      </c>
      <c r="I678" s="11">
        <v>311.12</v>
      </c>
      <c r="J678" s="6"/>
    </row>
    <row r="679" spans="1:10" x14ac:dyDescent="0.35">
      <c r="A679" t="s">
        <v>80</v>
      </c>
      <c r="B679" t="s">
        <v>73</v>
      </c>
      <c r="C679" s="11">
        <v>2011</v>
      </c>
      <c r="D679" s="11">
        <v>10604</v>
      </c>
      <c r="E679" s="12">
        <f t="shared" si="34"/>
        <v>3.7049977638640428</v>
      </c>
      <c r="F679" s="12">
        <f t="shared" si="33"/>
        <v>2.295123835826355</v>
      </c>
      <c r="G679" s="13">
        <v>256276.1</v>
      </c>
      <c r="H679" s="11">
        <v>22.4</v>
      </c>
      <c r="I679" s="11">
        <v>319.16000000000003</v>
      </c>
      <c r="J679" s="6"/>
    </row>
    <row r="680" spans="1:10" x14ac:dyDescent="0.35">
      <c r="A680" t="s">
        <v>64</v>
      </c>
      <c r="B680" t="s">
        <v>73</v>
      </c>
      <c r="C680" s="11">
        <v>2011</v>
      </c>
      <c r="D680" s="11">
        <v>5861</v>
      </c>
      <c r="E680" s="12">
        <f t="shared" si="34"/>
        <v>2.0478113819320214</v>
      </c>
      <c r="F680" s="12">
        <f t="shared" si="33"/>
        <v>1.2685515656146988</v>
      </c>
      <c r="G680" s="13">
        <v>74498.600000000006</v>
      </c>
      <c r="H680" s="11">
        <v>23.1</v>
      </c>
      <c r="I680" s="11">
        <v>347.98</v>
      </c>
      <c r="J680" s="6"/>
    </row>
    <row r="681" spans="1:10" x14ac:dyDescent="0.35">
      <c r="A681" t="s">
        <v>90</v>
      </c>
      <c r="B681" t="s">
        <v>73</v>
      </c>
      <c r="C681" s="11">
        <v>2011</v>
      </c>
      <c r="D681" s="11">
        <v>109</v>
      </c>
      <c r="E681" s="12">
        <f t="shared" si="34"/>
        <v>3.8084190518783541E-2</v>
      </c>
      <c r="F681" s="12">
        <f t="shared" si="33"/>
        <v>2.3591899104590031E-2</v>
      </c>
      <c r="G681" s="13">
        <v>1282.0999999999999</v>
      </c>
      <c r="H681" s="11">
        <v>22.3</v>
      </c>
      <c r="I681" s="11">
        <v>310.79000000000002</v>
      </c>
      <c r="J681" s="6"/>
    </row>
    <row r="682" spans="1:10" x14ac:dyDescent="0.35">
      <c r="A682" t="s">
        <v>81</v>
      </c>
      <c r="B682" t="s">
        <v>73</v>
      </c>
      <c r="C682" s="11">
        <v>2011</v>
      </c>
      <c r="D682" s="11">
        <v>1781</v>
      </c>
      <c r="E682" s="12">
        <f t="shared" si="34"/>
        <v>0.62227470930232553</v>
      </c>
      <c r="F682" s="12">
        <f t="shared" ref="F682:F691" si="35">(D682/462023)*100</f>
        <v>0.38547864500252155</v>
      </c>
      <c r="G682" s="13">
        <v>7236</v>
      </c>
      <c r="H682" s="11">
        <v>23.1</v>
      </c>
      <c r="I682" s="11">
        <v>797.08</v>
      </c>
      <c r="J682" s="6"/>
    </row>
    <row r="683" spans="1:10" x14ac:dyDescent="0.35">
      <c r="A683" t="s">
        <v>65</v>
      </c>
      <c r="B683" t="s">
        <v>73</v>
      </c>
      <c r="C683" s="11">
        <v>2011</v>
      </c>
      <c r="D683" s="11">
        <v>78</v>
      </c>
      <c r="E683" s="12">
        <f t="shared" si="34"/>
        <v>2.7252906976744186E-2</v>
      </c>
      <c r="F683" s="12">
        <f t="shared" si="35"/>
        <v>1.6882276423468096E-2</v>
      </c>
      <c r="G683" s="13">
        <v>522.70000000000005</v>
      </c>
      <c r="H683" s="11">
        <v>23.1</v>
      </c>
      <c r="I683" s="11">
        <v>564.92999999999995</v>
      </c>
      <c r="J683" s="6"/>
    </row>
    <row r="684" spans="1:10" x14ac:dyDescent="0.35">
      <c r="A684" t="s">
        <v>83</v>
      </c>
      <c r="B684" t="s">
        <v>73</v>
      </c>
      <c r="C684" s="11">
        <v>2011</v>
      </c>
      <c r="D684" s="11">
        <v>18825</v>
      </c>
      <c r="E684" s="12">
        <f t="shared" si="34"/>
        <v>6.577384279964221</v>
      </c>
      <c r="F684" s="12">
        <f t="shared" si="35"/>
        <v>4.0744724829716272</v>
      </c>
      <c r="G684" s="13">
        <v>109422.6</v>
      </c>
      <c r="H684" s="11">
        <v>24</v>
      </c>
      <c r="I684" s="11">
        <v>669.42</v>
      </c>
      <c r="J684" s="6"/>
    </row>
    <row r="685" spans="1:10" x14ac:dyDescent="0.35">
      <c r="A685" t="s">
        <v>66</v>
      </c>
      <c r="B685" t="s">
        <v>73</v>
      </c>
      <c r="C685" s="11">
        <v>2011</v>
      </c>
      <c r="D685" s="11">
        <v>245</v>
      </c>
      <c r="E685" s="12">
        <f t="shared" si="34"/>
        <v>8.5602079606440062E-2</v>
      </c>
      <c r="F685" s="12">
        <f t="shared" si="35"/>
        <v>5.302766312499594E-2</v>
      </c>
      <c r="G685" s="13">
        <v>2763.5</v>
      </c>
      <c r="H685" s="11">
        <v>24.9</v>
      </c>
      <c r="I685" s="11">
        <v>598.57000000000005</v>
      </c>
      <c r="J685" s="5"/>
    </row>
    <row r="686" spans="1:10" x14ac:dyDescent="0.35">
      <c r="A686" t="s">
        <v>82</v>
      </c>
      <c r="B686" t="s">
        <v>73</v>
      </c>
      <c r="C686" s="11">
        <v>2011</v>
      </c>
      <c r="D686" s="11">
        <v>877</v>
      </c>
      <c r="E686" s="12">
        <f t="shared" si="34"/>
        <v>0.30642050536672627</v>
      </c>
      <c r="F686" s="12">
        <f t="shared" si="35"/>
        <v>0.18981739004335282</v>
      </c>
      <c r="G686" s="13">
        <v>9903.6</v>
      </c>
      <c r="H686" s="11">
        <v>23.4</v>
      </c>
      <c r="I686" s="11">
        <v>546.48</v>
      </c>
      <c r="J686" s="6"/>
    </row>
    <row r="687" spans="1:10" x14ac:dyDescent="0.35">
      <c r="A687" t="s">
        <v>67</v>
      </c>
      <c r="B687" t="s">
        <v>73</v>
      </c>
      <c r="C687" s="11">
        <v>2011</v>
      </c>
      <c r="D687" s="11">
        <v>78</v>
      </c>
      <c r="E687" s="12">
        <f t="shared" si="34"/>
        <v>2.7252906976744186E-2</v>
      </c>
      <c r="F687" s="12">
        <f t="shared" si="35"/>
        <v>1.6882276423468096E-2</v>
      </c>
      <c r="G687" s="13">
        <v>387.3</v>
      </c>
      <c r="H687" s="11">
        <v>24.1</v>
      </c>
      <c r="I687" s="11">
        <v>919.84</v>
      </c>
      <c r="J687" s="6"/>
    </row>
    <row r="688" spans="1:10" x14ac:dyDescent="0.35">
      <c r="A688" t="s">
        <v>84</v>
      </c>
      <c r="B688" t="s">
        <v>73</v>
      </c>
      <c r="C688" s="11">
        <v>2011</v>
      </c>
      <c r="D688" s="11">
        <v>225</v>
      </c>
      <c r="E688" s="12">
        <f t="shared" si="34"/>
        <v>7.8614154740608233E-2</v>
      </c>
      <c r="F688" s="12">
        <f t="shared" si="35"/>
        <v>4.8698874298465658E-2</v>
      </c>
      <c r="G688" s="13">
        <v>2009.8</v>
      </c>
      <c r="H688" s="11">
        <v>22.7</v>
      </c>
      <c r="I688" s="11">
        <v>722.45</v>
      </c>
      <c r="J688" s="6"/>
    </row>
    <row r="689" spans="1:10" x14ac:dyDescent="0.35">
      <c r="A689" t="s">
        <v>68</v>
      </c>
      <c r="B689" t="s">
        <v>73</v>
      </c>
      <c r="C689" s="11">
        <v>2011</v>
      </c>
      <c r="D689" s="11">
        <v>47869</v>
      </c>
      <c r="E689" s="12">
        <f t="shared" si="34"/>
        <v>16.725248770125223</v>
      </c>
      <c r="F689" s="12">
        <f t="shared" si="35"/>
        <v>10.360739616858901</v>
      </c>
      <c r="G689" s="13">
        <v>345168.1</v>
      </c>
      <c r="H689" s="11">
        <v>21.1</v>
      </c>
      <c r="I689" s="11">
        <v>560.30999999999995</v>
      </c>
      <c r="J689" s="6"/>
    </row>
    <row r="690" spans="1:10" x14ac:dyDescent="0.35">
      <c r="A690" t="s">
        <v>69</v>
      </c>
      <c r="B690" t="s">
        <v>73</v>
      </c>
      <c r="C690" s="11">
        <v>2011</v>
      </c>
      <c r="D690" s="11">
        <v>5856</v>
      </c>
      <c r="E690" s="12">
        <f t="shared" si="34"/>
        <v>2.0460644007155633</v>
      </c>
      <c r="F690" s="12">
        <f t="shared" si="35"/>
        <v>1.2674693684080662</v>
      </c>
      <c r="G690" s="13">
        <v>12007.9</v>
      </c>
      <c r="H690" s="11">
        <v>20.7</v>
      </c>
      <c r="I690" s="11">
        <v>256.79000000000002</v>
      </c>
      <c r="J690" s="6"/>
    </row>
    <row r="691" spans="1:10" x14ac:dyDescent="0.35">
      <c r="A691" t="s">
        <v>70</v>
      </c>
      <c r="B691" t="s">
        <v>73</v>
      </c>
      <c r="C691" s="11">
        <v>2011</v>
      </c>
      <c r="D691" s="11">
        <v>286208</v>
      </c>
      <c r="E691" s="12">
        <f t="shared" si="34"/>
        <v>100</v>
      </c>
      <c r="F691" s="12">
        <f t="shared" si="35"/>
        <v>61.946699623178937</v>
      </c>
      <c r="G691" s="11">
        <v>1916964.1000000006</v>
      </c>
    </row>
    <row r="692" spans="1:10" x14ac:dyDescent="0.35">
      <c r="A692" t="s">
        <v>0</v>
      </c>
      <c r="B692" t="s">
        <v>28</v>
      </c>
      <c r="C692" s="11">
        <v>2010</v>
      </c>
      <c r="D692" s="11">
        <v>113</v>
      </c>
      <c r="E692" s="12">
        <f>(D692/173626)*100</f>
        <v>6.5082418531786715E-2</v>
      </c>
      <c r="F692" s="12">
        <f>(D692/456916)*100</f>
        <v>2.4731022770049637E-2</v>
      </c>
      <c r="G692" s="11">
        <v>623.70000000000005</v>
      </c>
      <c r="H692" s="11">
        <v>23</v>
      </c>
      <c r="I692" s="11">
        <v>974.23</v>
      </c>
    </row>
    <row r="693" spans="1:10" x14ac:dyDescent="0.35">
      <c r="A693" t="s">
        <v>30</v>
      </c>
      <c r="B693" t="s">
        <v>28</v>
      </c>
      <c r="C693" s="11">
        <v>2010</v>
      </c>
      <c r="D693" s="11">
        <v>1222</v>
      </c>
      <c r="E693" s="12">
        <f t="shared" ref="E693:E722" si="36">(D693/173626)*100</f>
        <v>0.70381164111365813</v>
      </c>
      <c r="F693" s="12">
        <f t="shared" ref="F693:F756" si="37">(D693/456916)*100</f>
        <v>0.2674452196902713</v>
      </c>
      <c r="G693" s="11">
        <v>33665.800000000003</v>
      </c>
      <c r="H693" s="11">
        <v>18.100000000000001</v>
      </c>
      <c r="I693" s="11">
        <v>178.62</v>
      </c>
    </row>
    <row r="694" spans="1:10" x14ac:dyDescent="0.35">
      <c r="A694" t="s">
        <v>2</v>
      </c>
      <c r="B694" t="s">
        <v>28</v>
      </c>
      <c r="C694" s="11">
        <v>2010</v>
      </c>
      <c r="D694" s="11">
        <v>100</v>
      </c>
      <c r="E694" s="12">
        <f t="shared" si="36"/>
        <v>5.7595060647598867E-2</v>
      </c>
      <c r="F694" s="12">
        <f t="shared" si="37"/>
        <v>2.1885860858451008E-2</v>
      </c>
    </row>
    <row r="695" spans="1:10" x14ac:dyDescent="0.35">
      <c r="A695" t="s">
        <v>31</v>
      </c>
      <c r="B695" t="s">
        <v>28</v>
      </c>
      <c r="C695" s="11">
        <v>2010</v>
      </c>
      <c r="D695" s="11">
        <v>91625</v>
      </c>
      <c r="E695" s="12">
        <f t="shared" si="36"/>
        <v>52.771474318362458</v>
      </c>
      <c r="F695" s="12">
        <f t="shared" si="37"/>
        <v>20.052920011555734</v>
      </c>
      <c r="G695" s="11">
        <v>656297.6</v>
      </c>
      <c r="H695" s="11">
        <v>23.3</v>
      </c>
      <c r="I695" s="11">
        <v>716.18</v>
      </c>
    </row>
    <row r="696" spans="1:10" x14ac:dyDescent="0.35">
      <c r="A696" t="s">
        <v>3</v>
      </c>
      <c r="B696" t="s">
        <v>28</v>
      </c>
      <c r="C696" s="11">
        <v>2010</v>
      </c>
      <c r="D696" s="11">
        <v>7213</v>
      </c>
      <c r="E696" s="12">
        <f t="shared" si="36"/>
        <v>4.1543317245113061</v>
      </c>
      <c r="F696" s="12">
        <f t="shared" si="37"/>
        <v>1.578627143720071</v>
      </c>
      <c r="G696" s="11">
        <v>65069</v>
      </c>
      <c r="H696" s="11">
        <v>19.7</v>
      </c>
      <c r="I696" s="11">
        <v>282.31</v>
      </c>
    </row>
    <row r="697" spans="1:10" x14ac:dyDescent="0.35">
      <c r="A697" t="s">
        <v>97</v>
      </c>
      <c r="B697" t="s">
        <v>28</v>
      </c>
      <c r="C697" s="11">
        <v>2010</v>
      </c>
      <c r="D697" s="11">
        <v>149</v>
      </c>
      <c r="E697" s="12">
        <f t="shared" si="36"/>
        <v>8.58166403649223E-2</v>
      </c>
      <c r="F697" s="12">
        <f t="shared" si="37"/>
        <v>3.2609932679091999E-2</v>
      </c>
      <c r="G697" s="11">
        <v>715.4</v>
      </c>
      <c r="H697" s="11">
        <v>21.5</v>
      </c>
      <c r="I697" s="11">
        <v>320.25</v>
      </c>
    </row>
    <row r="698" spans="1:10" x14ac:dyDescent="0.35">
      <c r="A698" t="s">
        <v>4</v>
      </c>
      <c r="B698" t="s">
        <v>28</v>
      </c>
      <c r="C698" s="11">
        <v>2010</v>
      </c>
      <c r="D698" s="11">
        <v>24618</v>
      </c>
      <c r="E698" s="12">
        <f t="shared" si="36"/>
        <v>14.178752030225889</v>
      </c>
      <c r="F698" s="12">
        <f t="shared" si="37"/>
        <v>5.3878612261334693</v>
      </c>
      <c r="G698" s="11">
        <v>325740.40000000002</v>
      </c>
      <c r="H698" s="11">
        <v>20</v>
      </c>
      <c r="I698" s="11">
        <v>241.78</v>
      </c>
    </row>
    <row r="699" spans="1:10" x14ac:dyDescent="0.35">
      <c r="A699" t="s">
        <v>5</v>
      </c>
      <c r="B699" t="s">
        <v>28</v>
      </c>
      <c r="C699" s="11">
        <v>2010</v>
      </c>
      <c r="D699" s="11">
        <v>1669</v>
      </c>
      <c r="E699" s="12">
        <f t="shared" si="36"/>
        <v>0.96126156220842507</v>
      </c>
      <c r="F699" s="12">
        <f t="shared" si="37"/>
        <v>0.36527501772754734</v>
      </c>
      <c r="G699" s="11">
        <v>10953</v>
      </c>
      <c r="H699" s="11">
        <v>23.8</v>
      </c>
      <c r="I699" s="11">
        <v>755.34</v>
      </c>
    </row>
    <row r="700" spans="1:10" x14ac:dyDescent="0.35">
      <c r="A700" t="s">
        <v>6</v>
      </c>
      <c r="B700" t="s">
        <v>28</v>
      </c>
      <c r="C700" s="11">
        <v>2010</v>
      </c>
      <c r="D700" s="11">
        <v>210</v>
      </c>
      <c r="E700" s="12">
        <f t="shared" si="36"/>
        <v>0.12094962735995762</v>
      </c>
      <c r="F700" s="12">
        <f t="shared" si="37"/>
        <v>4.5960307802747118E-2</v>
      </c>
      <c r="G700" s="11">
        <v>693.9</v>
      </c>
      <c r="H700" s="11">
        <v>23.2</v>
      </c>
      <c r="I700" s="11">
        <v>1466.1</v>
      </c>
    </row>
    <row r="701" spans="1:10" x14ac:dyDescent="0.35">
      <c r="A701" t="s">
        <v>7</v>
      </c>
      <c r="B701" t="s">
        <v>28</v>
      </c>
      <c r="C701" s="11">
        <v>2010</v>
      </c>
      <c r="D701" s="11">
        <v>56</v>
      </c>
      <c r="E701" s="12">
        <f t="shared" si="36"/>
        <v>3.2253233962655357E-2</v>
      </c>
      <c r="F701" s="12">
        <f t="shared" si="37"/>
        <v>1.2256082080732564E-2</v>
      </c>
      <c r="G701" s="11">
        <v>386.4</v>
      </c>
      <c r="H701" s="11">
        <v>23.5</v>
      </c>
      <c r="I701" s="11">
        <v>776.25</v>
      </c>
    </row>
    <row r="702" spans="1:10" x14ac:dyDescent="0.35">
      <c r="A702" t="s">
        <v>8</v>
      </c>
      <c r="B702" t="s">
        <v>28</v>
      </c>
      <c r="C702" s="11">
        <v>2010</v>
      </c>
      <c r="D702" s="11">
        <v>1316</v>
      </c>
      <c r="E702" s="12">
        <f t="shared" si="36"/>
        <v>0.75795099812240097</v>
      </c>
      <c r="F702" s="12">
        <f t="shared" si="37"/>
        <v>0.28801792889721523</v>
      </c>
      <c r="G702" s="11">
        <v>6667.4</v>
      </c>
      <c r="H702" s="11">
        <v>21.7</v>
      </c>
      <c r="I702" s="11">
        <v>466.84</v>
      </c>
    </row>
    <row r="703" spans="1:10" x14ac:dyDescent="0.35">
      <c r="A703" t="s">
        <v>9</v>
      </c>
      <c r="B703" t="s">
        <v>28</v>
      </c>
      <c r="C703" s="11">
        <v>2010</v>
      </c>
      <c r="D703" s="11">
        <v>101</v>
      </c>
      <c r="E703" s="12">
        <f t="shared" si="36"/>
        <v>5.8171011254074846E-2</v>
      </c>
      <c r="F703" s="12">
        <f t="shared" si="37"/>
        <v>2.2104719467035516E-2</v>
      </c>
      <c r="G703" s="11">
        <v>585.6</v>
      </c>
      <c r="H703" s="11">
        <v>23.6</v>
      </c>
      <c r="I703" s="11">
        <v>1220.5</v>
      </c>
    </row>
    <row r="704" spans="1:10" x14ac:dyDescent="0.35">
      <c r="A704" t="s">
        <v>33</v>
      </c>
      <c r="B704" t="s">
        <v>28</v>
      </c>
      <c r="C704" s="11">
        <v>2010</v>
      </c>
      <c r="D704" s="11">
        <v>1641</v>
      </c>
      <c r="E704" s="12">
        <f t="shared" si="36"/>
        <v>0.9451349452270974</v>
      </c>
      <c r="F704" s="12">
        <f t="shared" si="37"/>
        <v>0.35914697668718104</v>
      </c>
      <c r="G704" s="11">
        <v>11919.9</v>
      </c>
      <c r="H704" s="11">
        <v>22.6</v>
      </c>
      <c r="I704" s="11">
        <v>581.17999999999995</v>
      </c>
    </row>
    <row r="705" spans="1:9" x14ac:dyDescent="0.35">
      <c r="A705" t="s">
        <v>10</v>
      </c>
      <c r="B705" t="s">
        <v>28</v>
      </c>
      <c r="C705" s="11">
        <v>2010</v>
      </c>
      <c r="D705" s="11">
        <v>3173</v>
      </c>
      <c r="E705" s="12">
        <f t="shared" si="36"/>
        <v>1.827491274348312</v>
      </c>
      <c r="F705" s="12">
        <f t="shared" si="37"/>
        <v>0.69443836503865042</v>
      </c>
      <c r="G705" s="11">
        <v>71462.8</v>
      </c>
      <c r="H705" s="11">
        <v>21.7</v>
      </c>
      <c r="I705" s="11">
        <v>359.44</v>
      </c>
    </row>
    <row r="706" spans="1:9" x14ac:dyDescent="0.35">
      <c r="A706" t="s">
        <v>11</v>
      </c>
      <c r="B706" t="s">
        <v>28</v>
      </c>
      <c r="C706" s="11">
        <v>2010</v>
      </c>
      <c r="D706" s="11">
        <v>262</v>
      </c>
      <c r="E706" s="12">
        <f t="shared" si="36"/>
        <v>0.15089905889670902</v>
      </c>
      <c r="F706" s="12">
        <f t="shared" si="37"/>
        <v>5.734095544914164E-2</v>
      </c>
      <c r="G706" s="11">
        <v>2365.9</v>
      </c>
      <c r="H706" s="11">
        <v>23.5</v>
      </c>
      <c r="I706" s="11">
        <v>525.87</v>
      </c>
    </row>
    <row r="707" spans="1:9" x14ac:dyDescent="0.35">
      <c r="A707" t="s">
        <v>34</v>
      </c>
      <c r="B707" t="s">
        <v>28</v>
      </c>
      <c r="C707" s="11">
        <v>2010</v>
      </c>
      <c r="D707" s="11">
        <v>315</v>
      </c>
      <c r="E707" s="12">
        <f t="shared" si="36"/>
        <v>0.18142444103993643</v>
      </c>
      <c r="F707" s="12">
        <f t="shared" si="37"/>
        <v>6.8940461704120673E-2</v>
      </c>
      <c r="G707" s="11">
        <v>1503.9</v>
      </c>
      <c r="H707" s="11">
        <v>20</v>
      </c>
      <c r="I707" s="11">
        <v>249.92</v>
      </c>
    </row>
    <row r="708" spans="1:9" x14ac:dyDescent="0.35">
      <c r="A708" t="s">
        <v>13</v>
      </c>
      <c r="B708" t="s">
        <v>28</v>
      </c>
      <c r="C708" s="11">
        <v>2010</v>
      </c>
      <c r="D708" s="11">
        <v>453</v>
      </c>
      <c r="E708" s="12">
        <f t="shared" si="36"/>
        <v>0.26090562473362283</v>
      </c>
      <c r="F708" s="12">
        <f t="shared" si="37"/>
        <v>9.9142949688783066E-2</v>
      </c>
      <c r="G708" s="11">
        <v>976.4</v>
      </c>
      <c r="H708" s="11">
        <v>23.6</v>
      </c>
      <c r="I708" s="11">
        <v>1445.78</v>
      </c>
    </row>
    <row r="709" spans="1:9" x14ac:dyDescent="0.35">
      <c r="A709" t="s">
        <v>35</v>
      </c>
      <c r="B709" t="s">
        <v>28</v>
      </c>
      <c r="C709" s="11">
        <v>2010</v>
      </c>
      <c r="D709" s="11">
        <v>10671</v>
      </c>
      <c r="E709" s="12">
        <f t="shared" si="36"/>
        <v>6.1459689217052746</v>
      </c>
      <c r="F709" s="12">
        <f t="shared" si="37"/>
        <v>2.3354402122053068</v>
      </c>
      <c r="G709" s="11">
        <v>145607.4</v>
      </c>
      <c r="H709" s="11">
        <v>22.5</v>
      </c>
      <c r="I709" s="11">
        <v>447.92</v>
      </c>
    </row>
    <row r="710" spans="1:9" x14ac:dyDescent="0.35">
      <c r="A710" t="s">
        <v>14</v>
      </c>
      <c r="B710" t="s">
        <v>28</v>
      </c>
      <c r="C710" s="11">
        <v>2010</v>
      </c>
      <c r="D710" s="11">
        <v>326</v>
      </c>
      <c r="E710" s="12">
        <f t="shared" si="36"/>
        <v>0.1877598977111723</v>
      </c>
      <c r="F710" s="12">
        <f t="shared" si="37"/>
        <v>7.1347906398550279E-2</v>
      </c>
      <c r="G710" s="11">
        <v>1080.4000000000001</v>
      </c>
      <c r="H710" s="11">
        <v>23.2</v>
      </c>
      <c r="I710" s="11">
        <v>1713.85</v>
      </c>
    </row>
    <row r="711" spans="1:9" x14ac:dyDescent="0.35">
      <c r="A711" t="s">
        <v>15</v>
      </c>
      <c r="B711" t="s">
        <v>28</v>
      </c>
      <c r="C711" s="11">
        <v>2010</v>
      </c>
      <c r="D711" s="11">
        <v>15008</v>
      </c>
      <c r="E711" s="12">
        <f t="shared" si="36"/>
        <v>8.6438667019916373</v>
      </c>
      <c r="F711" s="12">
        <f t="shared" si="37"/>
        <v>3.2846299976363271</v>
      </c>
      <c r="G711" s="11">
        <v>103128.5</v>
      </c>
      <c r="H711" s="11">
        <v>22.9</v>
      </c>
      <c r="I711" s="11">
        <v>709.17</v>
      </c>
    </row>
    <row r="712" spans="1:9" x14ac:dyDescent="0.35">
      <c r="A712" t="s">
        <v>16</v>
      </c>
      <c r="B712" t="s">
        <v>28</v>
      </c>
      <c r="C712" s="11">
        <v>2010</v>
      </c>
      <c r="D712" s="11">
        <v>206</v>
      </c>
      <c r="E712" s="12">
        <f t="shared" si="36"/>
        <v>0.11864582493405365</v>
      </c>
      <c r="F712" s="12">
        <f t="shared" si="37"/>
        <v>4.5084873368409079E-2</v>
      </c>
      <c r="G712" s="11">
        <v>853.8</v>
      </c>
      <c r="H712" s="11">
        <v>23.7</v>
      </c>
      <c r="I712" s="11">
        <v>1481.24</v>
      </c>
    </row>
    <row r="713" spans="1:9" x14ac:dyDescent="0.35">
      <c r="A713" t="s">
        <v>17</v>
      </c>
      <c r="B713" t="s">
        <v>28</v>
      </c>
      <c r="C713" s="11">
        <v>2010</v>
      </c>
      <c r="D713" s="11">
        <v>884</v>
      </c>
      <c r="E713" s="12">
        <f t="shared" si="36"/>
        <v>0.50914033612477394</v>
      </c>
      <c r="F713" s="12">
        <f t="shared" si="37"/>
        <v>0.19347100998870689</v>
      </c>
      <c r="G713" s="11">
        <v>6525</v>
      </c>
      <c r="H713" s="11">
        <v>21.2</v>
      </c>
      <c r="I713" s="11">
        <v>618.76</v>
      </c>
    </row>
    <row r="714" spans="1:9" x14ac:dyDescent="0.35">
      <c r="A714" t="s">
        <v>100</v>
      </c>
      <c r="B714" t="s">
        <v>28</v>
      </c>
      <c r="C714" s="11">
        <v>2010</v>
      </c>
      <c r="D714" s="11">
        <v>197</v>
      </c>
      <c r="E714" s="12">
        <f t="shared" si="36"/>
        <v>0.11346226947576976</v>
      </c>
      <c r="F714" s="12">
        <f t="shared" si="37"/>
        <v>4.3115145891148482E-2</v>
      </c>
      <c r="G714" s="11">
        <v>7.3</v>
      </c>
      <c r="H714" s="11">
        <v>23.7</v>
      </c>
      <c r="I714" s="11">
        <v>1309.0899999999999</v>
      </c>
    </row>
    <row r="715" spans="1:9" x14ac:dyDescent="0.35">
      <c r="A715" t="s">
        <v>18</v>
      </c>
      <c r="B715" t="s">
        <v>28</v>
      </c>
      <c r="C715" s="11">
        <v>2010</v>
      </c>
      <c r="D715" s="11">
        <v>791</v>
      </c>
      <c r="E715" s="12">
        <f t="shared" si="36"/>
        <v>0.45557692972250702</v>
      </c>
      <c r="F715" s="12">
        <f t="shared" si="37"/>
        <v>0.17311715939034747</v>
      </c>
      <c r="G715" s="11">
        <v>12126.2</v>
      </c>
      <c r="H715" s="11">
        <v>21.8</v>
      </c>
      <c r="I715" s="11">
        <v>381.16</v>
      </c>
    </row>
    <row r="716" spans="1:9" x14ac:dyDescent="0.35">
      <c r="A716" t="s">
        <v>19</v>
      </c>
      <c r="B716" t="s">
        <v>28</v>
      </c>
      <c r="C716" s="11">
        <v>2010</v>
      </c>
      <c r="D716" s="11">
        <v>121</v>
      </c>
      <c r="E716" s="12">
        <f t="shared" si="36"/>
        <v>6.9690023383594618E-2</v>
      </c>
      <c r="F716" s="12">
        <f t="shared" si="37"/>
        <v>2.6481891638725719E-2</v>
      </c>
      <c r="G716" s="11">
        <v>121.3</v>
      </c>
      <c r="H716" s="11">
        <v>23</v>
      </c>
      <c r="I716" s="11">
        <v>1459.36</v>
      </c>
    </row>
    <row r="717" spans="1:9" x14ac:dyDescent="0.35">
      <c r="A717" t="s">
        <v>20</v>
      </c>
      <c r="B717" t="s">
        <v>28</v>
      </c>
      <c r="C717" s="11">
        <v>2010</v>
      </c>
      <c r="D717" s="11">
        <v>856</v>
      </c>
      <c r="E717" s="12">
        <f t="shared" si="36"/>
        <v>0.49301371914344622</v>
      </c>
      <c r="F717" s="12">
        <f t="shared" si="37"/>
        <v>0.18734296894834063</v>
      </c>
      <c r="G717" s="11">
        <v>29924.6</v>
      </c>
      <c r="H717" s="11">
        <v>20.3</v>
      </c>
      <c r="I717" s="11">
        <v>214.67</v>
      </c>
    </row>
    <row r="718" spans="1:9" x14ac:dyDescent="0.35">
      <c r="A718" t="s">
        <v>21</v>
      </c>
      <c r="B718" t="s">
        <v>28</v>
      </c>
      <c r="C718" s="11">
        <v>2010</v>
      </c>
      <c r="D718" s="11">
        <v>89</v>
      </c>
      <c r="E718" s="12">
        <f t="shared" si="36"/>
        <v>5.1259603976362984E-2</v>
      </c>
      <c r="F718" s="12">
        <f t="shared" si="37"/>
        <v>1.9478416164021396E-2</v>
      </c>
      <c r="G718" s="11">
        <v>766.2</v>
      </c>
      <c r="H718" s="11">
        <v>23.9</v>
      </c>
      <c r="I718" s="11">
        <v>604.91</v>
      </c>
    </row>
    <row r="719" spans="1:9" x14ac:dyDescent="0.35">
      <c r="A719" t="s">
        <v>22</v>
      </c>
      <c r="B719" t="s">
        <v>28</v>
      </c>
      <c r="C719" s="11">
        <v>2010</v>
      </c>
      <c r="D719" s="11">
        <v>2835</v>
      </c>
      <c r="E719" s="12">
        <f t="shared" si="36"/>
        <v>1.6328199693594276</v>
      </c>
      <c r="F719" s="12">
        <f t="shared" si="37"/>
        <v>0.62046415533708599</v>
      </c>
      <c r="G719" s="11">
        <v>20561.7</v>
      </c>
      <c r="H719" s="11">
        <v>25.3</v>
      </c>
      <c r="I719" s="11">
        <v>654.71</v>
      </c>
    </row>
    <row r="720" spans="1:9" x14ac:dyDescent="0.35">
      <c r="A720" t="s">
        <v>38</v>
      </c>
      <c r="B720" t="s">
        <v>28</v>
      </c>
      <c r="C720" s="11">
        <v>2010</v>
      </c>
      <c r="D720" s="11">
        <v>3536</v>
      </c>
      <c r="E720" s="12">
        <f t="shared" si="36"/>
        <v>2.0365613444990958</v>
      </c>
      <c r="F720" s="12">
        <f t="shared" si="37"/>
        <v>0.77388403995482757</v>
      </c>
      <c r="G720" s="11">
        <v>25751.7</v>
      </c>
      <c r="H720" s="11">
        <v>21.6</v>
      </c>
      <c r="I720" s="11">
        <v>743.57</v>
      </c>
    </row>
    <row r="721" spans="1:11" x14ac:dyDescent="0.35">
      <c r="A721" t="s">
        <v>23</v>
      </c>
      <c r="B721" t="s">
        <v>28</v>
      </c>
      <c r="C721" s="11">
        <v>2010</v>
      </c>
      <c r="D721" s="11">
        <v>3872</v>
      </c>
      <c r="E721" s="12">
        <f t="shared" si="36"/>
        <v>2.2300807482750278</v>
      </c>
      <c r="F721" s="12">
        <f t="shared" si="37"/>
        <v>0.847420532439223</v>
      </c>
      <c r="G721" s="11">
        <v>986.6</v>
      </c>
      <c r="H721" s="11">
        <v>21.7</v>
      </c>
      <c r="I721" s="11">
        <v>537.27</v>
      </c>
    </row>
    <row r="722" spans="1:11" x14ac:dyDescent="0.35">
      <c r="A722" t="s">
        <v>24</v>
      </c>
      <c r="B722" t="s">
        <v>28</v>
      </c>
      <c r="C722" s="11">
        <v>2010</v>
      </c>
      <c r="D722" s="11">
        <v>173626</v>
      </c>
      <c r="E722" s="12">
        <f t="shared" si="36"/>
        <v>100</v>
      </c>
      <c r="F722" s="12">
        <f t="shared" si="37"/>
        <v>37.999544774094147</v>
      </c>
      <c r="G722" s="11">
        <f>SUM(G692:G721)</f>
        <v>1537067.7999999993</v>
      </c>
    </row>
    <row r="723" spans="1:11" x14ac:dyDescent="0.35">
      <c r="A723" t="s">
        <v>39</v>
      </c>
      <c r="B723" t="s">
        <v>73</v>
      </c>
      <c r="C723" s="11">
        <v>2010</v>
      </c>
      <c r="D723" s="11">
        <v>43</v>
      </c>
      <c r="E723" s="12">
        <f>(D723/283290)*100</f>
        <v>1.5178792050548907E-2</v>
      </c>
      <c r="F723" s="12">
        <f t="shared" si="37"/>
        <v>9.410920169133934E-3</v>
      </c>
      <c r="G723" s="11">
        <v>179.2</v>
      </c>
      <c r="H723" s="11">
        <v>24</v>
      </c>
      <c r="I723" s="11">
        <v>1588.65</v>
      </c>
      <c r="J723" s="6"/>
      <c r="K723" s="3"/>
    </row>
    <row r="724" spans="1:11" x14ac:dyDescent="0.35">
      <c r="A724" t="s">
        <v>74</v>
      </c>
      <c r="B724" t="s">
        <v>73</v>
      </c>
      <c r="C724" s="11">
        <v>2010</v>
      </c>
      <c r="D724" s="11">
        <v>1060</v>
      </c>
      <c r="E724" s="12">
        <f>(D724/283290)*100</f>
        <v>0.37417487380422887</v>
      </c>
      <c r="F724" s="12">
        <f t="shared" si="37"/>
        <v>0.23199012509958067</v>
      </c>
      <c r="G724" s="11">
        <v>8245.4</v>
      </c>
      <c r="H724" s="11">
        <v>22.1</v>
      </c>
      <c r="I724" s="11">
        <v>319.64</v>
      </c>
      <c r="J724" s="6"/>
      <c r="K724" s="3"/>
    </row>
    <row r="725" spans="1:11" x14ac:dyDescent="0.35">
      <c r="A725" t="s">
        <v>40</v>
      </c>
      <c r="B725" t="s">
        <v>73</v>
      </c>
      <c r="C725" s="11">
        <v>2010</v>
      </c>
      <c r="D725" s="11">
        <v>6812</v>
      </c>
      <c r="E725" s="12">
        <f t="shared" ref="E725:E765" si="38">(D725/283290)*100</f>
        <v>2.4046030569381198</v>
      </c>
      <c r="F725" s="12">
        <f t="shared" si="37"/>
        <v>1.4908648416776824</v>
      </c>
      <c r="G725" s="11">
        <v>54285.8</v>
      </c>
      <c r="H725" s="11">
        <v>22.7</v>
      </c>
      <c r="I725" s="11">
        <v>280.98</v>
      </c>
      <c r="J725" s="6"/>
      <c r="K725" s="3"/>
    </row>
    <row r="726" spans="1:11" x14ac:dyDescent="0.35">
      <c r="A726" t="s">
        <v>41</v>
      </c>
      <c r="B726" t="s">
        <v>73</v>
      </c>
      <c r="C726" s="11">
        <v>2010</v>
      </c>
      <c r="D726" s="11">
        <v>3375</v>
      </c>
      <c r="E726" s="12">
        <f t="shared" si="38"/>
        <v>1.1913586783861061</v>
      </c>
      <c r="F726" s="12">
        <f t="shared" si="37"/>
        <v>0.73864780397272145</v>
      </c>
      <c r="G726" s="11">
        <v>10205.799999999999</v>
      </c>
      <c r="H726" s="11">
        <v>24.7</v>
      </c>
      <c r="I726" s="11">
        <v>1526.1</v>
      </c>
      <c r="J726" s="6"/>
      <c r="K726" s="3"/>
    </row>
    <row r="727" spans="1:11" x14ac:dyDescent="0.35">
      <c r="A727" t="s">
        <v>42</v>
      </c>
      <c r="B727" t="s">
        <v>73</v>
      </c>
      <c r="C727" s="11">
        <v>2010</v>
      </c>
      <c r="D727" s="11">
        <v>74899</v>
      </c>
      <c r="E727" s="12">
        <f t="shared" si="38"/>
        <v>26.438984785908431</v>
      </c>
      <c r="F727" s="12">
        <f t="shared" si="37"/>
        <v>16.39229092437122</v>
      </c>
      <c r="G727" s="11">
        <v>446199.7</v>
      </c>
      <c r="H727" s="11">
        <v>24.1</v>
      </c>
      <c r="I727" s="11">
        <v>1028.8599999999999</v>
      </c>
      <c r="J727" s="6"/>
      <c r="K727" s="3"/>
    </row>
    <row r="728" spans="1:11" x14ac:dyDescent="0.35">
      <c r="A728" t="s">
        <v>43</v>
      </c>
      <c r="B728" t="s">
        <v>73</v>
      </c>
      <c r="C728" s="11">
        <v>2010</v>
      </c>
      <c r="D728" s="11">
        <v>3342</v>
      </c>
      <c r="E728" s="12">
        <f t="shared" si="38"/>
        <v>1.1797098379752198</v>
      </c>
      <c r="F728" s="12">
        <f t="shared" si="37"/>
        <v>0.73142546988943258</v>
      </c>
      <c r="G728" s="11">
        <v>13839.9</v>
      </c>
      <c r="H728" s="11">
        <v>22.2</v>
      </c>
      <c r="I728" s="11">
        <v>365.02</v>
      </c>
      <c r="J728" s="6"/>
      <c r="K728" s="3"/>
    </row>
    <row r="729" spans="1:11" x14ac:dyDescent="0.35">
      <c r="A729" t="s">
        <v>44</v>
      </c>
      <c r="B729" t="s">
        <v>73</v>
      </c>
      <c r="C729" s="11">
        <v>2010</v>
      </c>
      <c r="D729" s="11">
        <v>57</v>
      </c>
      <c r="E729" s="12">
        <f t="shared" si="38"/>
        <v>2.0120724346076459E-2</v>
      </c>
      <c r="F729" s="12">
        <f t="shared" si="37"/>
        <v>1.2474940689317074E-2</v>
      </c>
      <c r="G729" s="11">
        <v>27.8</v>
      </c>
      <c r="H729" s="11">
        <v>23.8</v>
      </c>
      <c r="I729" s="11">
        <v>1332.25</v>
      </c>
      <c r="J729" s="6"/>
      <c r="K729" s="3"/>
    </row>
    <row r="730" spans="1:11" x14ac:dyDescent="0.35">
      <c r="A730" t="s">
        <v>45</v>
      </c>
      <c r="B730" t="s">
        <v>73</v>
      </c>
      <c r="C730" s="11">
        <v>2010</v>
      </c>
      <c r="D730" s="11">
        <v>782</v>
      </c>
      <c r="E730" s="12">
        <f t="shared" si="38"/>
        <v>0.27604221822161035</v>
      </c>
      <c r="F730" s="12">
        <f t="shared" si="37"/>
        <v>0.17114743191308684</v>
      </c>
      <c r="G730" s="11">
        <v>6055.9</v>
      </c>
      <c r="H730" s="11">
        <v>23.2</v>
      </c>
      <c r="I730" s="11">
        <v>245.31</v>
      </c>
      <c r="J730" s="6"/>
      <c r="K730" s="3"/>
    </row>
    <row r="731" spans="1:11" x14ac:dyDescent="0.35">
      <c r="A731" t="s">
        <v>46</v>
      </c>
      <c r="B731" t="s">
        <v>73</v>
      </c>
      <c r="C731" s="11">
        <v>2010</v>
      </c>
      <c r="D731" s="11">
        <v>84</v>
      </c>
      <c r="E731" s="12">
        <f t="shared" si="38"/>
        <v>2.965159377316531E-2</v>
      </c>
      <c r="F731" s="12">
        <f t="shared" si="37"/>
        <v>1.8384123121098845E-2</v>
      </c>
      <c r="G731" s="11">
        <v>1076.5999999999999</v>
      </c>
      <c r="H731" s="11">
        <v>24</v>
      </c>
      <c r="I731" s="11">
        <v>263.79000000000002</v>
      </c>
      <c r="J731" s="6"/>
      <c r="K731" s="3"/>
    </row>
    <row r="732" spans="1:11" x14ac:dyDescent="0.35">
      <c r="A732" t="s">
        <v>47</v>
      </c>
      <c r="B732" t="s">
        <v>73</v>
      </c>
      <c r="C732" s="11">
        <v>2010</v>
      </c>
      <c r="D732" s="11">
        <v>86</v>
      </c>
      <c r="E732" s="12">
        <f t="shared" si="38"/>
        <v>3.0357584101097814E-2</v>
      </c>
      <c r="F732" s="12">
        <f t="shared" si="37"/>
        <v>1.8821840338267868E-2</v>
      </c>
      <c r="G732" s="11">
        <v>265.89999999999998</v>
      </c>
      <c r="H732" s="11">
        <v>23.9</v>
      </c>
      <c r="I732" s="11">
        <v>1435.88</v>
      </c>
      <c r="J732" s="6"/>
      <c r="K732" s="3"/>
    </row>
    <row r="733" spans="1:11" x14ac:dyDescent="0.35">
      <c r="A733" t="s">
        <v>85</v>
      </c>
      <c r="B733" t="s">
        <v>73</v>
      </c>
      <c r="C733" s="11">
        <v>2010</v>
      </c>
      <c r="D733" s="11">
        <v>112</v>
      </c>
      <c r="E733" s="12">
        <f t="shared" si="38"/>
        <v>3.9535458364220413E-2</v>
      </c>
      <c r="F733" s="12">
        <f t="shared" si="37"/>
        <v>2.4512164161465129E-2</v>
      </c>
      <c r="G733" s="11">
        <v>511.9</v>
      </c>
      <c r="H733" s="11">
        <v>23.4</v>
      </c>
      <c r="I733" s="11">
        <v>787.43</v>
      </c>
      <c r="J733" s="6"/>
      <c r="K733" s="3"/>
    </row>
    <row r="734" spans="1:11" x14ac:dyDescent="0.35">
      <c r="A734" t="s">
        <v>48</v>
      </c>
      <c r="B734" t="s">
        <v>73</v>
      </c>
      <c r="C734" s="11">
        <v>2010</v>
      </c>
      <c r="D734" s="11">
        <v>47</v>
      </c>
      <c r="E734" s="12">
        <f t="shared" si="38"/>
        <v>1.6590772706413924E-2</v>
      </c>
      <c r="F734" s="12">
        <f t="shared" si="37"/>
        <v>1.0286354603471973E-2</v>
      </c>
      <c r="G734" s="11">
        <v>157.9</v>
      </c>
      <c r="H734" s="11">
        <v>23.6</v>
      </c>
      <c r="I734" s="11">
        <v>1723.67</v>
      </c>
      <c r="J734" s="6"/>
      <c r="K734" s="3"/>
    </row>
    <row r="735" spans="1:11" x14ac:dyDescent="0.35">
      <c r="A735" t="s">
        <v>49</v>
      </c>
      <c r="B735" t="s">
        <v>73</v>
      </c>
      <c r="C735" s="11">
        <v>2010</v>
      </c>
      <c r="D735" s="11">
        <v>112</v>
      </c>
      <c r="E735" s="12">
        <f t="shared" si="38"/>
        <v>3.9535458364220413E-2</v>
      </c>
      <c r="F735" s="12">
        <f t="shared" si="37"/>
        <v>2.4512164161465129E-2</v>
      </c>
      <c r="G735" s="11">
        <v>331.1</v>
      </c>
      <c r="H735" s="11">
        <v>23.3</v>
      </c>
      <c r="I735" s="11">
        <v>1303.97</v>
      </c>
      <c r="J735" s="5"/>
      <c r="K735" s="3"/>
    </row>
    <row r="736" spans="1:11" x14ac:dyDescent="0.35">
      <c r="A736" t="s">
        <v>75</v>
      </c>
      <c r="B736" t="s">
        <v>73</v>
      </c>
      <c r="C736" s="11">
        <v>2010</v>
      </c>
      <c r="D736" s="11">
        <v>309</v>
      </c>
      <c r="E736" s="12">
        <f t="shared" si="38"/>
        <v>0.10907550566557238</v>
      </c>
      <c r="F736" s="12">
        <f t="shared" si="37"/>
        <v>6.7627310052613604E-2</v>
      </c>
      <c r="G736" s="11">
        <v>2129</v>
      </c>
      <c r="H736" s="11">
        <v>20.399999999999999</v>
      </c>
      <c r="I736" s="11">
        <v>563.74</v>
      </c>
      <c r="J736" s="6"/>
      <c r="K736" s="3"/>
    </row>
    <row r="737" spans="1:11" x14ac:dyDescent="0.35">
      <c r="A737" t="s">
        <v>76</v>
      </c>
      <c r="B737" t="s">
        <v>73</v>
      </c>
      <c r="C737" s="11">
        <v>2010</v>
      </c>
      <c r="D737" s="11">
        <v>6011</v>
      </c>
      <c r="E737" s="12">
        <f t="shared" si="38"/>
        <v>2.121853930601151</v>
      </c>
      <c r="F737" s="12">
        <f t="shared" si="37"/>
        <v>1.31555909620149</v>
      </c>
      <c r="G737" s="11">
        <v>69173.899999999994</v>
      </c>
      <c r="H737" s="11">
        <v>21.9</v>
      </c>
      <c r="I737" s="11">
        <v>308.26</v>
      </c>
      <c r="J737" s="6"/>
      <c r="K737" s="3"/>
    </row>
    <row r="738" spans="1:11" x14ac:dyDescent="0.35">
      <c r="A738" t="s">
        <v>52</v>
      </c>
      <c r="B738" t="s">
        <v>73</v>
      </c>
      <c r="C738" s="11">
        <v>2010</v>
      </c>
      <c r="D738" s="11">
        <v>86</v>
      </c>
      <c r="E738" s="12">
        <f t="shared" si="38"/>
        <v>3.0357584101097814E-2</v>
      </c>
      <c r="F738" s="12">
        <f t="shared" si="37"/>
        <v>1.8821840338267868E-2</v>
      </c>
      <c r="G738" s="11">
        <v>243.5</v>
      </c>
      <c r="H738" s="11">
        <v>23.6</v>
      </c>
      <c r="I738" s="11">
        <v>1337.23</v>
      </c>
      <c r="J738" s="6"/>
      <c r="K738" s="3"/>
    </row>
    <row r="739" spans="1:11" x14ac:dyDescent="0.35">
      <c r="A739" t="s">
        <v>53</v>
      </c>
      <c r="B739" t="s">
        <v>73</v>
      </c>
      <c r="C739" s="11">
        <v>2010</v>
      </c>
      <c r="D739" s="11">
        <v>1475</v>
      </c>
      <c r="E739" s="12">
        <f t="shared" si="38"/>
        <v>0.52066786685022415</v>
      </c>
      <c r="F739" s="12">
        <f t="shared" si="37"/>
        <v>0.32281644766215234</v>
      </c>
      <c r="G739" s="11">
        <v>8122.3</v>
      </c>
      <c r="H739" s="11">
        <v>24.1</v>
      </c>
      <c r="I739" s="11">
        <v>1156.24</v>
      </c>
      <c r="J739" s="6"/>
      <c r="K739" s="3"/>
    </row>
    <row r="740" spans="1:11" x14ac:dyDescent="0.35">
      <c r="A740" t="s">
        <v>78</v>
      </c>
      <c r="B740" t="s">
        <v>73</v>
      </c>
      <c r="C740" s="11">
        <v>2010</v>
      </c>
      <c r="D740" s="11">
        <v>847</v>
      </c>
      <c r="E740" s="12">
        <f t="shared" si="38"/>
        <v>0.29898690387941684</v>
      </c>
      <c r="F740" s="12">
        <f t="shared" si="37"/>
        <v>0.18537324147108003</v>
      </c>
      <c r="G740" s="11">
        <v>2605.1</v>
      </c>
      <c r="H740" s="11">
        <v>24.2</v>
      </c>
      <c r="I740" s="11">
        <v>1445.7</v>
      </c>
      <c r="J740" s="6"/>
      <c r="K740" s="3"/>
    </row>
    <row r="741" spans="1:11" x14ac:dyDescent="0.35">
      <c r="A741" t="s">
        <v>54</v>
      </c>
      <c r="B741" t="s">
        <v>73</v>
      </c>
      <c r="C741" s="11">
        <v>2010</v>
      </c>
      <c r="D741" s="11">
        <v>46305</v>
      </c>
      <c r="E741" s="12">
        <f t="shared" si="38"/>
        <v>16.345441067457376</v>
      </c>
      <c r="F741" s="12">
        <f t="shared" si="37"/>
        <v>10.134247870505739</v>
      </c>
      <c r="G741" s="11">
        <v>310716</v>
      </c>
      <c r="H741" s="11">
        <v>24.4</v>
      </c>
      <c r="I741" s="11">
        <v>612.54</v>
      </c>
      <c r="J741" s="6"/>
      <c r="K741" s="3"/>
    </row>
    <row r="742" spans="1:11" x14ac:dyDescent="0.35">
      <c r="A742" t="s">
        <v>77</v>
      </c>
      <c r="B742" t="s">
        <v>73</v>
      </c>
      <c r="C742" s="11">
        <v>2010</v>
      </c>
      <c r="D742" s="11">
        <v>163</v>
      </c>
      <c r="E742" s="12">
        <f t="shared" si="38"/>
        <v>5.7538211726499346E-2</v>
      </c>
      <c r="F742" s="12">
        <f t="shared" si="37"/>
        <v>3.5673953199275139E-2</v>
      </c>
      <c r="G742" s="11">
        <v>620</v>
      </c>
      <c r="H742" s="11">
        <v>23.1</v>
      </c>
      <c r="I742" s="11">
        <v>2540.48</v>
      </c>
      <c r="J742" s="6"/>
      <c r="K742" s="3"/>
    </row>
    <row r="743" spans="1:11" x14ac:dyDescent="0.35">
      <c r="A743" t="s">
        <v>55</v>
      </c>
      <c r="B743" t="s">
        <v>73</v>
      </c>
      <c r="C743" s="11">
        <v>2010</v>
      </c>
      <c r="D743" s="11">
        <v>638</v>
      </c>
      <c r="E743" s="12">
        <f t="shared" si="38"/>
        <v>0.22521091461046983</v>
      </c>
      <c r="F743" s="12">
        <f t="shared" si="37"/>
        <v>0.13963179227691741</v>
      </c>
      <c r="G743" s="11">
        <v>8774.7000000000007</v>
      </c>
      <c r="H743" s="11">
        <v>22.7</v>
      </c>
      <c r="I743" s="11">
        <v>183.62</v>
      </c>
      <c r="J743" s="6"/>
      <c r="K743" s="3"/>
    </row>
    <row r="744" spans="1:11" x14ac:dyDescent="0.35">
      <c r="A744" t="s">
        <v>56</v>
      </c>
      <c r="B744" t="s">
        <v>73</v>
      </c>
      <c r="C744" s="11">
        <v>2010</v>
      </c>
      <c r="D744" s="11">
        <v>74</v>
      </c>
      <c r="E744" s="12">
        <f t="shared" si="38"/>
        <v>2.6121642133502772E-2</v>
      </c>
      <c r="F744" s="12">
        <f t="shared" si="37"/>
        <v>1.6195537035253747E-2</v>
      </c>
      <c r="G744" s="11">
        <v>393.9</v>
      </c>
      <c r="H744" s="11">
        <v>23.7</v>
      </c>
      <c r="I744" s="11">
        <v>561.84</v>
      </c>
      <c r="J744" s="6"/>
      <c r="K744" s="3"/>
    </row>
    <row r="745" spans="1:11" x14ac:dyDescent="0.35">
      <c r="A745" t="s">
        <v>79</v>
      </c>
      <c r="B745" t="s">
        <v>73</v>
      </c>
      <c r="C745" s="11">
        <v>2010</v>
      </c>
      <c r="D745" s="11">
        <v>223</v>
      </c>
      <c r="E745" s="12">
        <f t="shared" si="38"/>
        <v>7.8717921564474574E-2</v>
      </c>
      <c r="F745" s="12">
        <f t="shared" si="37"/>
        <v>4.8805469714345746E-2</v>
      </c>
      <c r="G745" s="11">
        <v>338.7</v>
      </c>
      <c r="H745" s="11">
        <v>24.2</v>
      </c>
      <c r="I745" s="11">
        <v>668.16</v>
      </c>
      <c r="J745" s="6"/>
      <c r="K745" s="3"/>
    </row>
    <row r="746" spans="1:11" x14ac:dyDescent="0.35">
      <c r="A746" t="s">
        <v>57</v>
      </c>
      <c r="B746" t="s">
        <v>73</v>
      </c>
      <c r="C746" s="11">
        <v>2010</v>
      </c>
      <c r="D746" s="11">
        <v>171</v>
      </c>
      <c r="E746" s="12">
        <f t="shared" si="38"/>
        <v>6.0362173038229376E-2</v>
      </c>
      <c r="F746" s="12">
        <f t="shared" si="37"/>
        <v>3.7424822067951218E-2</v>
      </c>
      <c r="G746" s="11">
        <v>375</v>
      </c>
      <c r="H746" s="11">
        <v>22.9</v>
      </c>
      <c r="I746" s="11">
        <v>1218.1400000000001</v>
      </c>
      <c r="J746" s="6"/>
      <c r="K746" s="3"/>
    </row>
    <row r="747" spans="1:11" x14ac:dyDescent="0.35">
      <c r="A747" t="s">
        <v>58</v>
      </c>
      <c r="B747" t="s">
        <v>73</v>
      </c>
      <c r="C747" s="11">
        <v>2010</v>
      </c>
      <c r="D747" s="11">
        <v>1789</v>
      </c>
      <c r="E747" s="12">
        <f t="shared" si="38"/>
        <v>0.63150834833562774</v>
      </c>
      <c r="F747" s="12">
        <f t="shared" si="37"/>
        <v>0.39153805075768855</v>
      </c>
      <c r="G747" s="11">
        <v>12692.3</v>
      </c>
      <c r="H747" s="11">
        <v>24.6</v>
      </c>
      <c r="I747" s="11">
        <v>1116.1500000000001</v>
      </c>
      <c r="J747" s="6"/>
      <c r="K747" s="3"/>
    </row>
    <row r="748" spans="1:11" x14ac:dyDescent="0.35">
      <c r="A748" t="s">
        <v>59</v>
      </c>
      <c r="B748" t="s">
        <v>73</v>
      </c>
      <c r="C748" s="11">
        <v>2010</v>
      </c>
      <c r="D748" s="11">
        <v>7545</v>
      </c>
      <c r="E748" s="12">
        <f t="shared" si="38"/>
        <v>2.6633485121253839</v>
      </c>
      <c r="F748" s="12">
        <f t="shared" si="37"/>
        <v>1.6512882017701285</v>
      </c>
      <c r="G748" s="11">
        <v>51617.8</v>
      </c>
      <c r="H748" s="11">
        <v>24.7</v>
      </c>
      <c r="I748" s="11">
        <v>899.62</v>
      </c>
      <c r="J748" s="6"/>
      <c r="K748" s="3"/>
    </row>
    <row r="749" spans="1:11" x14ac:dyDescent="0.35">
      <c r="A749" t="s">
        <v>60</v>
      </c>
      <c r="B749" t="s">
        <v>73</v>
      </c>
      <c r="C749" s="11">
        <v>2010</v>
      </c>
      <c r="D749" s="11">
        <v>33343</v>
      </c>
      <c r="E749" s="12">
        <f t="shared" si="38"/>
        <v>11.769917752126796</v>
      </c>
      <c r="F749" s="12">
        <f t="shared" si="37"/>
        <v>7.2974025860333196</v>
      </c>
      <c r="G749" s="11">
        <v>147741.6</v>
      </c>
      <c r="H749" s="11">
        <v>25</v>
      </c>
      <c r="I749" s="11">
        <v>1449.99</v>
      </c>
      <c r="J749" s="6"/>
      <c r="K749" s="3"/>
    </row>
    <row r="750" spans="1:11" x14ac:dyDescent="0.35">
      <c r="A750" t="s">
        <v>61</v>
      </c>
      <c r="B750" t="s">
        <v>73</v>
      </c>
      <c r="C750" s="11">
        <v>2010</v>
      </c>
      <c r="D750" s="11">
        <v>25</v>
      </c>
      <c r="E750" s="12">
        <f t="shared" si="38"/>
        <v>8.8248790991563419E-3</v>
      </c>
      <c r="F750" s="12">
        <f t="shared" si="37"/>
        <v>5.4714652146127521E-3</v>
      </c>
      <c r="G750" s="11">
        <v>105.3</v>
      </c>
      <c r="H750" s="11">
        <v>25.6</v>
      </c>
      <c r="I750" s="11">
        <v>1363.34</v>
      </c>
      <c r="J750" s="6"/>
      <c r="K750" s="3"/>
    </row>
    <row r="751" spans="1:11" x14ac:dyDescent="0.35">
      <c r="A751" t="s">
        <v>62</v>
      </c>
      <c r="B751" t="s">
        <v>73</v>
      </c>
      <c r="C751" s="11">
        <v>2010</v>
      </c>
      <c r="D751" s="11">
        <v>168</v>
      </c>
      <c r="E751" s="12">
        <f t="shared" si="38"/>
        <v>5.930318754633062E-2</v>
      </c>
      <c r="F751" s="12">
        <f t="shared" si="37"/>
        <v>3.676824624219769E-2</v>
      </c>
      <c r="G751" s="11">
        <v>1330.3</v>
      </c>
      <c r="H751" s="11">
        <v>25</v>
      </c>
      <c r="I751" s="11">
        <v>1156.6500000000001</v>
      </c>
      <c r="J751" s="6"/>
      <c r="K751" s="3"/>
    </row>
    <row r="752" spans="1:11" x14ac:dyDescent="0.35">
      <c r="A752" t="s">
        <v>63</v>
      </c>
      <c r="B752" t="s">
        <v>73</v>
      </c>
      <c r="C752" s="11">
        <v>2010</v>
      </c>
      <c r="D752" s="11">
        <v>240</v>
      </c>
      <c r="E752" s="12">
        <f t="shared" si="38"/>
        <v>8.4718839351900874E-2</v>
      </c>
      <c r="F752" s="12">
        <f t="shared" si="37"/>
        <v>5.2526066060282414E-2</v>
      </c>
      <c r="G752" s="11">
        <v>642.70000000000005</v>
      </c>
      <c r="H752" s="11">
        <v>22.5</v>
      </c>
      <c r="I752" s="11">
        <v>258.70999999999998</v>
      </c>
      <c r="J752" s="6"/>
      <c r="K752" s="3"/>
    </row>
    <row r="753" spans="1:11" x14ac:dyDescent="0.35">
      <c r="A753" t="s">
        <v>80</v>
      </c>
      <c r="B753" t="s">
        <v>73</v>
      </c>
      <c r="C753" s="11">
        <v>2010</v>
      </c>
      <c r="D753" s="11">
        <v>11051</v>
      </c>
      <c r="E753" s="12">
        <f t="shared" si="38"/>
        <v>3.9009495569910695</v>
      </c>
      <c r="F753" s="12">
        <f t="shared" si="37"/>
        <v>2.4186064834674208</v>
      </c>
      <c r="G753" s="11">
        <v>220332.3</v>
      </c>
      <c r="H753" s="11">
        <v>23.1</v>
      </c>
      <c r="I753" s="11">
        <v>268.41000000000003</v>
      </c>
      <c r="J753" s="6"/>
      <c r="K753" s="3"/>
    </row>
    <row r="754" spans="1:11" x14ac:dyDescent="0.35">
      <c r="A754" t="s">
        <v>64</v>
      </c>
      <c r="B754" t="s">
        <v>73</v>
      </c>
      <c r="C754" s="11">
        <v>2010</v>
      </c>
      <c r="D754" s="11">
        <v>5720</v>
      </c>
      <c r="E754" s="12">
        <f t="shared" si="38"/>
        <v>2.0191323378869712</v>
      </c>
      <c r="F754" s="12">
        <f t="shared" si="37"/>
        <v>1.2518712411033976</v>
      </c>
      <c r="G754" s="11">
        <v>83428.800000000003</v>
      </c>
      <c r="H754" s="11">
        <v>23.4</v>
      </c>
      <c r="I754" s="11">
        <v>261.61</v>
      </c>
      <c r="J754" s="6"/>
      <c r="K754" s="3"/>
    </row>
    <row r="755" spans="1:11" x14ac:dyDescent="0.35">
      <c r="A755" t="s">
        <v>90</v>
      </c>
      <c r="B755" t="s">
        <v>73</v>
      </c>
      <c r="C755" s="11">
        <v>2010</v>
      </c>
      <c r="D755" s="11">
        <v>106</v>
      </c>
      <c r="E755" s="12">
        <f t="shared" si="38"/>
        <v>3.7417487380422887E-2</v>
      </c>
      <c r="F755" s="12">
        <f t="shared" si="37"/>
        <v>2.3199012509958067E-2</v>
      </c>
      <c r="G755" s="11">
        <v>1283.0999999999999</v>
      </c>
      <c r="H755" s="11">
        <v>22.9</v>
      </c>
      <c r="I755" s="11">
        <v>291.33999999999997</v>
      </c>
      <c r="J755" s="6"/>
      <c r="K755" s="3"/>
    </row>
    <row r="756" spans="1:11" x14ac:dyDescent="0.35">
      <c r="A756" t="s">
        <v>81</v>
      </c>
      <c r="B756" t="s">
        <v>73</v>
      </c>
      <c r="C756" s="11">
        <v>2010</v>
      </c>
      <c r="D756" s="11">
        <v>1870</v>
      </c>
      <c r="E756" s="12">
        <f t="shared" si="38"/>
        <v>0.66010095661689439</v>
      </c>
      <c r="F756" s="12">
        <f t="shared" si="37"/>
        <v>0.40926559805303381</v>
      </c>
      <c r="G756" s="11">
        <v>7831.6</v>
      </c>
      <c r="H756" s="11">
        <v>23.7</v>
      </c>
      <c r="I756" s="11">
        <v>829.92</v>
      </c>
      <c r="J756" s="6"/>
      <c r="K756" s="3"/>
    </row>
    <row r="757" spans="1:11" x14ac:dyDescent="0.35">
      <c r="A757" t="s">
        <v>65</v>
      </c>
      <c r="B757" t="s">
        <v>73</v>
      </c>
      <c r="C757" s="11">
        <v>2010</v>
      </c>
      <c r="D757" s="11">
        <v>63</v>
      </c>
      <c r="E757" s="12">
        <f t="shared" si="38"/>
        <v>2.2238695329873982E-2</v>
      </c>
      <c r="F757" s="12">
        <f t="shared" ref="F757:F765" si="39">(D757/456916)*100</f>
        <v>1.3788092340824135E-2</v>
      </c>
      <c r="G757" s="11">
        <v>587.6</v>
      </c>
      <c r="H757" s="11">
        <v>21.9</v>
      </c>
      <c r="I757" s="11">
        <v>515.30999999999995</v>
      </c>
      <c r="J757" s="6"/>
      <c r="K757" s="3"/>
    </row>
    <row r="758" spans="1:11" x14ac:dyDescent="0.35">
      <c r="A758" t="s">
        <v>83</v>
      </c>
      <c r="B758" t="s">
        <v>73</v>
      </c>
      <c r="C758" s="11">
        <v>2010</v>
      </c>
      <c r="D758" s="11">
        <v>19085</v>
      </c>
      <c r="E758" s="12">
        <f t="shared" si="38"/>
        <v>6.7369127042959516</v>
      </c>
      <c r="F758" s="12">
        <f t="shared" si="39"/>
        <v>4.1769165448353744</v>
      </c>
      <c r="G758" s="11">
        <v>127630.1</v>
      </c>
      <c r="H758" s="11">
        <v>24.5</v>
      </c>
      <c r="I758" s="11">
        <v>611.75</v>
      </c>
      <c r="J758" s="6"/>
      <c r="K758" s="3"/>
    </row>
    <row r="759" spans="1:11" x14ac:dyDescent="0.35">
      <c r="A759" t="s">
        <v>66</v>
      </c>
      <c r="B759" t="s">
        <v>73</v>
      </c>
      <c r="C759" s="11">
        <v>2010</v>
      </c>
      <c r="D759" s="11">
        <v>226</v>
      </c>
      <c r="E759" s="12">
        <f t="shared" si="38"/>
        <v>7.9776907056373331E-2</v>
      </c>
      <c r="F759" s="12">
        <f t="shared" si="39"/>
        <v>4.9462045540099274E-2</v>
      </c>
      <c r="G759" s="11">
        <v>2500.6999999999998</v>
      </c>
      <c r="H759" s="11">
        <v>26.5</v>
      </c>
      <c r="I759" s="11">
        <v>621.05999999999995</v>
      </c>
      <c r="J759" s="6"/>
      <c r="K759" s="3"/>
    </row>
    <row r="760" spans="1:11" x14ac:dyDescent="0.35">
      <c r="A760" t="s">
        <v>82</v>
      </c>
      <c r="B760" t="s">
        <v>73</v>
      </c>
      <c r="C760" s="11">
        <v>2010</v>
      </c>
      <c r="D760" s="11">
        <v>891</v>
      </c>
      <c r="E760" s="12">
        <f t="shared" si="38"/>
        <v>0.31451869109393199</v>
      </c>
      <c r="F760" s="12">
        <f t="shared" si="39"/>
        <v>0.19500302024879845</v>
      </c>
      <c r="G760" s="11">
        <v>10695.2</v>
      </c>
      <c r="H760" s="11">
        <v>23.9</v>
      </c>
      <c r="I760" s="11">
        <v>460.51</v>
      </c>
      <c r="J760" s="6"/>
      <c r="K760" s="3"/>
    </row>
    <row r="761" spans="1:11" x14ac:dyDescent="0.35">
      <c r="A761" t="s">
        <v>67</v>
      </c>
      <c r="B761" t="s">
        <v>73</v>
      </c>
      <c r="C761" s="11">
        <v>2010</v>
      </c>
      <c r="D761" s="11">
        <v>79</v>
      </c>
      <c r="E761" s="12">
        <f t="shared" si="38"/>
        <v>2.7886617953334039E-2</v>
      </c>
      <c r="F761" s="12">
        <f t="shared" si="39"/>
        <v>1.7289830078176294E-2</v>
      </c>
      <c r="G761" s="11">
        <v>494.8</v>
      </c>
      <c r="H761" s="11">
        <v>23.9</v>
      </c>
      <c r="I761" s="11">
        <v>752.63</v>
      </c>
      <c r="J761" s="6"/>
      <c r="K761" s="3"/>
    </row>
    <row r="762" spans="1:11" x14ac:dyDescent="0.35">
      <c r="A762" t="s">
        <v>84</v>
      </c>
      <c r="B762" t="s">
        <v>73</v>
      </c>
      <c r="C762" s="11">
        <v>2010</v>
      </c>
      <c r="D762" s="11">
        <v>224</v>
      </c>
      <c r="E762" s="12">
        <f t="shared" si="38"/>
        <v>7.9070916728440827E-2</v>
      </c>
      <c r="F762" s="12">
        <f t="shared" si="39"/>
        <v>4.9024328322930258E-2</v>
      </c>
      <c r="G762" s="11">
        <v>2220.6999999999998</v>
      </c>
      <c r="H762" s="11">
        <v>23.6</v>
      </c>
      <c r="I762" s="11">
        <v>608.57000000000005</v>
      </c>
      <c r="J762" s="6"/>
      <c r="K762" s="3"/>
    </row>
    <row r="763" spans="1:11" x14ac:dyDescent="0.35">
      <c r="A763" t="s">
        <v>68</v>
      </c>
      <c r="B763" t="s">
        <v>73</v>
      </c>
      <c r="C763" s="11">
        <v>2010</v>
      </c>
      <c r="D763" s="11">
        <v>48435</v>
      </c>
      <c r="E763" s="12">
        <f t="shared" si="38"/>
        <v>17.097320766705497</v>
      </c>
      <c r="F763" s="12">
        <f t="shared" si="39"/>
        <v>10.600416706790746</v>
      </c>
      <c r="G763" s="11">
        <v>394213.3</v>
      </c>
      <c r="H763" s="11">
        <v>21.2</v>
      </c>
      <c r="I763" s="11">
        <v>442.68</v>
      </c>
      <c r="J763" s="6"/>
      <c r="K763" s="3"/>
    </row>
    <row r="764" spans="1:11" x14ac:dyDescent="0.35">
      <c r="A764" t="s">
        <v>69</v>
      </c>
      <c r="B764" t="s">
        <v>73</v>
      </c>
      <c r="C764" s="11">
        <v>2010</v>
      </c>
      <c r="D764" s="11">
        <v>5318</v>
      </c>
      <c r="E764" s="12">
        <f t="shared" si="38"/>
        <v>1.8772282819725368</v>
      </c>
      <c r="F764" s="12">
        <f t="shared" si="39"/>
        <v>1.1638900804524244</v>
      </c>
      <c r="G764" s="11">
        <v>37332.9</v>
      </c>
      <c r="H764" s="11">
        <v>21.1</v>
      </c>
      <c r="I764" s="11">
        <v>183.76</v>
      </c>
      <c r="J764" s="5"/>
      <c r="K764" s="3"/>
    </row>
    <row r="765" spans="1:11" x14ac:dyDescent="0.35">
      <c r="A765" t="s">
        <v>70</v>
      </c>
      <c r="B765" t="s">
        <v>73</v>
      </c>
      <c r="C765" s="11">
        <v>2010</v>
      </c>
      <c r="D765" s="11">
        <v>283290</v>
      </c>
      <c r="E765" s="12">
        <f t="shared" si="38"/>
        <v>100</v>
      </c>
      <c r="F765" s="12">
        <f t="shared" si="39"/>
        <v>62.00045522590586</v>
      </c>
      <c r="G765" s="11">
        <v>2047556.1000000006</v>
      </c>
    </row>
    <row r="766" spans="1:11" x14ac:dyDescent="0.35">
      <c r="A766" t="s">
        <v>0</v>
      </c>
      <c r="B766" t="s">
        <v>28</v>
      </c>
      <c r="C766" s="11">
        <v>2009</v>
      </c>
      <c r="D766" s="11">
        <v>29</v>
      </c>
      <c r="E766" s="12">
        <f>(D766/169573)*100</f>
        <v>1.7101779174750698E-2</v>
      </c>
      <c r="F766" s="12">
        <f>(D766/448958)*100</f>
        <v>6.4594015475835159E-3</v>
      </c>
      <c r="G766" s="11">
        <v>35.299999999999997</v>
      </c>
      <c r="H766" s="11">
        <v>23.2</v>
      </c>
      <c r="I766" s="11">
        <v>1634.14</v>
      </c>
    </row>
    <row r="767" spans="1:11" x14ac:dyDescent="0.35">
      <c r="A767" t="s">
        <v>30</v>
      </c>
      <c r="B767" t="s">
        <v>28</v>
      </c>
      <c r="C767" s="11">
        <v>2009</v>
      </c>
      <c r="D767" s="11">
        <v>1230</v>
      </c>
      <c r="E767" s="12">
        <f t="shared" ref="E767:E795" si="40">(D767/169573)*100</f>
        <v>0.72535132361873644</v>
      </c>
      <c r="F767" s="12">
        <f t="shared" ref="F767:F830" si="41">(D767/448958)*100</f>
        <v>0.27396772081130083</v>
      </c>
      <c r="G767" s="11">
        <v>36734.300000000003</v>
      </c>
      <c r="H767" s="11">
        <v>18.100000000000001</v>
      </c>
      <c r="I767" s="11">
        <v>178.35</v>
      </c>
    </row>
    <row r="768" spans="1:11" x14ac:dyDescent="0.35">
      <c r="A768" t="s">
        <v>2</v>
      </c>
      <c r="B768" t="s">
        <v>28</v>
      </c>
      <c r="C768" s="11">
        <v>2009</v>
      </c>
      <c r="D768" s="11">
        <v>169</v>
      </c>
      <c r="E768" s="12">
        <f t="shared" si="40"/>
        <v>9.9662092432167865E-2</v>
      </c>
      <c r="F768" s="12">
        <f t="shared" si="41"/>
        <v>3.7642719363503933E-2</v>
      </c>
    </row>
    <row r="769" spans="1:9" x14ac:dyDescent="0.35">
      <c r="A769" t="s">
        <v>31</v>
      </c>
      <c r="B769" t="s">
        <v>28</v>
      </c>
      <c r="C769" s="11">
        <v>2009</v>
      </c>
      <c r="D769" s="11">
        <v>90434</v>
      </c>
      <c r="E769" s="12">
        <f t="shared" si="40"/>
        <v>53.330424065151881</v>
      </c>
      <c r="F769" s="12">
        <f t="shared" si="41"/>
        <v>20.143086881178196</v>
      </c>
      <c r="G769" s="11">
        <v>727078.1</v>
      </c>
      <c r="H769" s="11">
        <v>23.6</v>
      </c>
      <c r="I769" s="11">
        <v>757.82</v>
      </c>
    </row>
    <row r="770" spans="1:9" x14ac:dyDescent="0.35">
      <c r="A770" t="s">
        <v>3</v>
      </c>
      <c r="B770" t="s">
        <v>28</v>
      </c>
      <c r="C770" s="11">
        <v>2009</v>
      </c>
      <c r="D770" s="11">
        <v>7628</v>
      </c>
      <c r="E770" s="12">
        <f t="shared" si="40"/>
        <v>4.498357639482701</v>
      </c>
      <c r="F770" s="12">
        <f t="shared" si="41"/>
        <v>1.6990453449988638</v>
      </c>
      <c r="G770" s="11">
        <v>67714.7</v>
      </c>
      <c r="H770" s="11">
        <v>20.7</v>
      </c>
      <c r="I770" s="11">
        <v>269.26</v>
      </c>
    </row>
    <row r="771" spans="1:9" x14ac:dyDescent="0.35">
      <c r="A771" t="s">
        <v>97</v>
      </c>
      <c r="B771" t="s">
        <v>28</v>
      </c>
      <c r="C771" s="11">
        <v>2009</v>
      </c>
      <c r="D771" s="11">
        <v>149</v>
      </c>
      <c r="E771" s="12">
        <f t="shared" si="40"/>
        <v>8.7867761966822555E-2</v>
      </c>
      <c r="F771" s="12">
        <f t="shared" si="41"/>
        <v>3.3187959675515306E-2</v>
      </c>
      <c r="G771" s="11">
        <v>699.5</v>
      </c>
      <c r="H771" s="11">
        <v>24.6</v>
      </c>
      <c r="I771" s="11">
        <v>338.69</v>
      </c>
    </row>
    <row r="772" spans="1:9" x14ac:dyDescent="0.35">
      <c r="A772" t="s">
        <v>4</v>
      </c>
      <c r="B772" t="s">
        <v>28</v>
      </c>
      <c r="C772" s="11">
        <v>2009</v>
      </c>
      <c r="D772" s="11">
        <v>24772</v>
      </c>
      <c r="E772" s="12">
        <f t="shared" si="40"/>
        <v>14.6084577143767</v>
      </c>
      <c r="F772" s="12">
        <f t="shared" si="41"/>
        <v>5.5176653495427193</v>
      </c>
      <c r="G772" s="11">
        <v>326074.90000000002</v>
      </c>
      <c r="H772" s="11">
        <v>20.7</v>
      </c>
      <c r="I772" s="11">
        <v>228.39</v>
      </c>
    </row>
    <row r="773" spans="1:9" x14ac:dyDescent="0.35">
      <c r="A773" t="s">
        <v>5</v>
      </c>
      <c r="B773" t="s">
        <v>28</v>
      </c>
      <c r="C773" s="11">
        <v>2009</v>
      </c>
      <c r="D773" s="11">
        <v>1679</v>
      </c>
      <c r="E773" s="12">
        <f t="shared" si="40"/>
        <v>0.99013404256573856</v>
      </c>
      <c r="F773" s="12">
        <f t="shared" si="41"/>
        <v>0.37397707580664563</v>
      </c>
      <c r="G773" s="11">
        <v>13201.8</v>
      </c>
      <c r="H773" s="11">
        <v>23.5</v>
      </c>
      <c r="I773" s="11">
        <v>782.26</v>
      </c>
    </row>
    <row r="774" spans="1:9" x14ac:dyDescent="0.35">
      <c r="A774" t="s">
        <v>6</v>
      </c>
      <c r="B774" t="s">
        <v>28</v>
      </c>
      <c r="C774" s="11">
        <v>2009</v>
      </c>
      <c r="D774" s="11">
        <v>152</v>
      </c>
      <c r="E774" s="12">
        <f t="shared" si="40"/>
        <v>8.9636911536624342E-2</v>
      </c>
      <c r="F774" s="12">
        <f t="shared" si="41"/>
        <v>3.3856173628713598E-2</v>
      </c>
      <c r="G774" s="11">
        <v>615.9</v>
      </c>
      <c r="H774" s="11">
        <v>23.7</v>
      </c>
      <c r="I774" s="11">
        <v>1376.68</v>
      </c>
    </row>
    <row r="775" spans="1:9" x14ac:dyDescent="0.35">
      <c r="A775" t="s">
        <v>8</v>
      </c>
      <c r="B775" t="s">
        <v>28</v>
      </c>
      <c r="C775" s="11">
        <v>2009</v>
      </c>
      <c r="D775" s="11">
        <v>1371</v>
      </c>
      <c r="E775" s="12">
        <f t="shared" si="40"/>
        <v>0.80850135339942086</v>
      </c>
      <c r="F775" s="12">
        <f t="shared" si="41"/>
        <v>0.30537377661162068</v>
      </c>
      <c r="G775" s="11">
        <v>10552.6</v>
      </c>
      <c r="H775" s="11">
        <v>20.9</v>
      </c>
      <c r="I775" s="11">
        <v>374.74</v>
      </c>
    </row>
    <row r="776" spans="1:9" x14ac:dyDescent="0.35">
      <c r="A776" t="s">
        <v>9</v>
      </c>
      <c r="B776" t="s">
        <v>28</v>
      </c>
      <c r="C776" s="11">
        <v>2009</v>
      </c>
      <c r="D776" s="11">
        <v>91</v>
      </c>
      <c r="E776" s="12">
        <f t="shared" si="40"/>
        <v>5.3664203617321146E-2</v>
      </c>
      <c r="F776" s="12">
        <f t="shared" si="41"/>
        <v>2.0269156580348273E-2</v>
      </c>
      <c r="G776" s="11">
        <v>650.29999999999995</v>
      </c>
      <c r="H776" s="11">
        <v>24</v>
      </c>
      <c r="I776" s="11">
        <v>1183.5899999999999</v>
      </c>
    </row>
    <row r="777" spans="1:9" x14ac:dyDescent="0.35">
      <c r="A777" t="s">
        <v>33</v>
      </c>
      <c r="B777" t="s">
        <v>28</v>
      </c>
      <c r="C777" s="11">
        <v>2009</v>
      </c>
      <c r="D777" s="11">
        <v>1557</v>
      </c>
      <c r="E777" s="12">
        <f t="shared" si="40"/>
        <v>0.91818862672713231</v>
      </c>
      <c r="F777" s="12">
        <f t="shared" si="41"/>
        <v>0.34680304170991494</v>
      </c>
      <c r="G777" s="11">
        <v>10842.9</v>
      </c>
      <c r="H777" s="11">
        <v>23.7</v>
      </c>
      <c r="I777" s="11">
        <v>596.72</v>
      </c>
    </row>
    <row r="778" spans="1:9" x14ac:dyDescent="0.35">
      <c r="A778" t="s">
        <v>10</v>
      </c>
      <c r="B778" t="s">
        <v>28</v>
      </c>
      <c r="C778" s="11">
        <v>2009</v>
      </c>
      <c r="D778" s="11">
        <v>3173</v>
      </c>
      <c r="E778" s="12">
        <f t="shared" si="40"/>
        <v>1.8711705283270332</v>
      </c>
      <c r="F778" s="12">
        <f t="shared" si="41"/>
        <v>0.70674762449939643</v>
      </c>
      <c r="G778" s="11">
        <v>60847</v>
      </c>
      <c r="H778" s="11">
        <v>23.2</v>
      </c>
      <c r="I778" s="11">
        <v>310.27</v>
      </c>
    </row>
    <row r="779" spans="1:9" x14ac:dyDescent="0.35">
      <c r="A779" t="s">
        <v>11</v>
      </c>
      <c r="B779" t="s">
        <v>28</v>
      </c>
      <c r="C779" s="11">
        <v>2009</v>
      </c>
      <c r="D779" s="11">
        <v>224</v>
      </c>
      <c r="E779" s="12">
        <f t="shared" si="40"/>
        <v>0.13209650121186745</v>
      </c>
      <c r="F779" s="12">
        <f t="shared" si="41"/>
        <v>4.9893308505472675E-2</v>
      </c>
      <c r="G779" s="11">
        <v>2046.2</v>
      </c>
      <c r="H779" s="11">
        <v>23.3</v>
      </c>
      <c r="I779" s="11">
        <v>520.64</v>
      </c>
    </row>
    <row r="780" spans="1:9" x14ac:dyDescent="0.35">
      <c r="A780" t="s">
        <v>34</v>
      </c>
      <c r="B780" t="s">
        <v>28</v>
      </c>
      <c r="C780" s="11">
        <v>2009</v>
      </c>
      <c r="D780" s="11">
        <v>332</v>
      </c>
      <c r="E780" s="12">
        <f t="shared" si="40"/>
        <v>0.1957858857247321</v>
      </c>
      <c r="F780" s="12">
        <f t="shared" si="41"/>
        <v>7.3949010820611283E-2</v>
      </c>
      <c r="G780" s="11">
        <v>1579.1</v>
      </c>
      <c r="H780" s="11">
        <v>20.399999999999999</v>
      </c>
      <c r="I780" s="11">
        <v>194.99</v>
      </c>
    </row>
    <row r="781" spans="1:9" x14ac:dyDescent="0.35">
      <c r="A781" t="s">
        <v>13</v>
      </c>
      <c r="B781" t="s">
        <v>28</v>
      </c>
      <c r="C781" s="11">
        <v>2009</v>
      </c>
      <c r="D781" s="11">
        <v>463</v>
      </c>
      <c r="E781" s="12">
        <f t="shared" si="40"/>
        <v>0.27303875027274388</v>
      </c>
      <c r="F781" s="12">
        <f t="shared" si="41"/>
        <v>0.10312768677693682</v>
      </c>
      <c r="G781" s="11">
        <v>1436.4</v>
      </c>
      <c r="H781" s="11">
        <v>22.7</v>
      </c>
      <c r="I781" s="11">
        <v>1286.48</v>
      </c>
    </row>
    <row r="782" spans="1:9" x14ac:dyDescent="0.35">
      <c r="A782" t="s">
        <v>35</v>
      </c>
      <c r="B782" t="s">
        <v>28</v>
      </c>
      <c r="C782" s="11">
        <v>2009</v>
      </c>
      <c r="D782" s="11">
        <v>8676</v>
      </c>
      <c r="E782" s="12">
        <f t="shared" si="40"/>
        <v>5.1163805558667947</v>
      </c>
      <c r="F782" s="12">
        <f t="shared" si="41"/>
        <v>1.9324747526494686</v>
      </c>
      <c r="G782" s="11">
        <v>145368.5</v>
      </c>
      <c r="H782" s="11">
        <v>22.1</v>
      </c>
      <c r="I782" s="11">
        <v>558.80999999999995</v>
      </c>
    </row>
    <row r="783" spans="1:9" x14ac:dyDescent="0.35">
      <c r="A783" t="s">
        <v>14</v>
      </c>
      <c r="B783" t="s">
        <v>28</v>
      </c>
      <c r="C783" s="11">
        <v>2009</v>
      </c>
      <c r="D783" s="11">
        <v>289</v>
      </c>
      <c r="E783" s="12">
        <f t="shared" si="40"/>
        <v>0.17042807522423972</v>
      </c>
      <c r="F783" s="12">
        <f t="shared" si="41"/>
        <v>6.437127749143573E-2</v>
      </c>
      <c r="G783" s="11">
        <v>935.6</v>
      </c>
      <c r="H783" s="11">
        <v>24.2</v>
      </c>
      <c r="I783" s="11">
        <v>1877.4</v>
      </c>
    </row>
    <row r="784" spans="1:9" x14ac:dyDescent="0.35">
      <c r="A784" t="s">
        <v>15</v>
      </c>
      <c r="B784" t="s">
        <v>28</v>
      </c>
      <c r="C784" s="11">
        <v>2009</v>
      </c>
      <c r="D784" s="11">
        <v>14670</v>
      </c>
      <c r="E784" s="12">
        <f t="shared" si="40"/>
        <v>8.6511413963307824</v>
      </c>
      <c r="F784" s="12">
        <f t="shared" si="41"/>
        <v>3.2675662311396612</v>
      </c>
      <c r="G784" s="11">
        <v>119448</v>
      </c>
      <c r="H784" s="11">
        <v>22.7</v>
      </c>
      <c r="I784" s="11">
        <v>714.78</v>
      </c>
    </row>
    <row r="785" spans="1:16" x14ac:dyDescent="0.35">
      <c r="A785" t="s">
        <v>16</v>
      </c>
      <c r="B785" t="s">
        <v>28</v>
      </c>
      <c r="C785" s="11">
        <v>2009</v>
      </c>
      <c r="D785" s="11">
        <v>220</v>
      </c>
      <c r="E785" s="12">
        <f t="shared" si="40"/>
        <v>0.12973763511879838</v>
      </c>
      <c r="F785" s="12">
        <f t="shared" si="41"/>
        <v>4.9002356567874938E-2</v>
      </c>
      <c r="G785" s="11">
        <v>660.2</v>
      </c>
      <c r="H785" s="11">
        <v>23.7</v>
      </c>
      <c r="I785" s="11">
        <v>1562.03</v>
      </c>
    </row>
    <row r="786" spans="1:16" x14ac:dyDescent="0.35">
      <c r="A786" t="s">
        <v>17</v>
      </c>
      <c r="B786" t="s">
        <v>28</v>
      </c>
      <c r="C786" s="11">
        <v>2009</v>
      </c>
      <c r="D786" s="11">
        <v>910</v>
      </c>
      <c r="E786" s="12">
        <f t="shared" si="40"/>
        <v>0.53664203617321149</v>
      </c>
      <c r="F786" s="12">
        <f t="shared" si="41"/>
        <v>0.20269156580348274</v>
      </c>
      <c r="G786" s="11">
        <v>6873.2</v>
      </c>
      <c r="H786" s="11">
        <v>22.1</v>
      </c>
      <c r="I786" s="11">
        <v>608.13</v>
      </c>
    </row>
    <row r="787" spans="1:16" x14ac:dyDescent="0.35">
      <c r="A787" t="s">
        <v>100</v>
      </c>
      <c r="B787" t="s">
        <v>28</v>
      </c>
      <c r="C787" s="11">
        <v>2009</v>
      </c>
      <c r="D787" s="11">
        <v>197</v>
      </c>
      <c r="E787" s="12">
        <f t="shared" si="40"/>
        <v>0.1161741550836513</v>
      </c>
      <c r="F787" s="12">
        <f t="shared" si="41"/>
        <v>4.3879382926688019E-2</v>
      </c>
      <c r="G787" s="11">
        <v>3.9</v>
      </c>
      <c r="H787" s="11">
        <v>21.7</v>
      </c>
      <c r="I787" s="11">
        <v>496.71</v>
      </c>
    </row>
    <row r="788" spans="1:16" x14ac:dyDescent="0.35">
      <c r="A788" t="s">
        <v>18</v>
      </c>
      <c r="B788" t="s">
        <v>28</v>
      </c>
      <c r="C788" s="11">
        <v>2009</v>
      </c>
      <c r="D788" s="11">
        <v>803</v>
      </c>
      <c r="E788" s="12">
        <f t="shared" si="40"/>
        <v>0.47354236818361412</v>
      </c>
      <c r="F788" s="12">
        <f t="shared" si="41"/>
        <v>0.17885860147274357</v>
      </c>
      <c r="G788" s="11">
        <v>12877.5</v>
      </c>
      <c r="H788" s="11">
        <v>21.8</v>
      </c>
      <c r="I788" s="11">
        <v>325.42</v>
      </c>
    </row>
    <row r="789" spans="1:16" x14ac:dyDescent="0.35">
      <c r="A789" t="s">
        <v>19</v>
      </c>
      <c r="B789" t="s">
        <v>28</v>
      </c>
      <c r="C789" s="11">
        <v>2009</v>
      </c>
      <c r="D789" s="11">
        <v>117</v>
      </c>
      <c r="E789" s="12">
        <f t="shared" si="40"/>
        <v>6.8996833222270057E-2</v>
      </c>
      <c r="F789" s="12">
        <f t="shared" si="41"/>
        <v>2.6060344174733494E-2</v>
      </c>
      <c r="G789" s="11">
        <v>154.6</v>
      </c>
      <c r="H789" s="11">
        <v>23.2</v>
      </c>
      <c r="I789" s="11">
        <v>1516.07</v>
      </c>
    </row>
    <row r="790" spans="1:16" x14ac:dyDescent="0.35">
      <c r="A790" t="s">
        <v>20</v>
      </c>
      <c r="B790" t="s">
        <v>28</v>
      </c>
      <c r="C790" s="11">
        <v>2009</v>
      </c>
      <c r="D790" s="11">
        <v>603</v>
      </c>
      <c r="E790" s="12">
        <f t="shared" si="40"/>
        <v>0.35559906353016107</v>
      </c>
      <c r="F790" s="12">
        <f t="shared" si="41"/>
        <v>0.13431100459285725</v>
      </c>
      <c r="G790" s="11">
        <v>25471.4</v>
      </c>
      <c r="H790" s="11">
        <v>21.5</v>
      </c>
      <c r="I790" s="11">
        <v>229.63</v>
      </c>
    </row>
    <row r="791" spans="1:16" x14ac:dyDescent="0.35">
      <c r="A791" t="s">
        <v>21</v>
      </c>
      <c r="B791" t="s">
        <v>28</v>
      </c>
      <c r="C791" s="11">
        <v>2009</v>
      </c>
      <c r="D791" s="11">
        <v>64</v>
      </c>
      <c r="E791" s="12">
        <f t="shared" si="40"/>
        <v>3.7741857489104989E-2</v>
      </c>
      <c r="F791" s="12">
        <f t="shared" si="41"/>
        <v>1.4255231001563621E-2</v>
      </c>
      <c r="G791" s="11">
        <v>1071.7</v>
      </c>
      <c r="H791" s="11">
        <v>23.6</v>
      </c>
      <c r="I791" s="11">
        <v>552.38</v>
      </c>
    </row>
    <row r="792" spans="1:16" x14ac:dyDescent="0.35">
      <c r="A792" t="s">
        <v>22</v>
      </c>
      <c r="B792" t="s">
        <v>28</v>
      </c>
      <c r="C792" s="11">
        <v>2009</v>
      </c>
      <c r="D792" s="11">
        <v>2717</v>
      </c>
      <c r="E792" s="12">
        <f t="shared" si="40"/>
        <v>1.6022597937171601</v>
      </c>
      <c r="F792" s="12">
        <f t="shared" si="41"/>
        <v>0.60517910361325566</v>
      </c>
      <c r="G792" s="11">
        <v>23568.6</v>
      </c>
      <c r="H792" s="11">
        <v>25.1</v>
      </c>
      <c r="I792" s="11">
        <v>646.75</v>
      </c>
    </row>
    <row r="793" spans="1:16" x14ac:dyDescent="0.35">
      <c r="A793" t="s">
        <v>38</v>
      </c>
      <c r="B793" t="s">
        <v>28</v>
      </c>
      <c r="C793" s="11">
        <v>2009</v>
      </c>
      <c r="D793" s="11">
        <v>3093</v>
      </c>
      <c r="E793" s="12">
        <f t="shared" si="40"/>
        <v>1.8239932064656521</v>
      </c>
      <c r="F793" s="12">
        <f t="shared" si="41"/>
        <v>0.68892858574744187</v>
      </c>
      <c r="G793" s="11">
        <v>22101.9</v>
      </c>
      <c r="H793" s="11">
        <v>22.2</v>
      </c>
      <c r="I793" s="11">
        <v>891.76</v>
      </c>
    </row>
    <row r="794" spans="1:16" x14ac:dyDescent="0.35">
      <c r="A794" t="s">
        <v>23</v>
      </c>
      <c r="B794" t="s">
        <v>28</v>
      </c>
      <c r="C794" s="11">
        <v>2009</v>
      </c>
      <c r="D794" s="11">
        <v>3763</v>
      </c>
      <c r="E794" s="12">
        <f t="shared" si="40"/>
        <v>2.2191032770547197</v>
      </c>
      <c r="F794" s="12">
        <f t="shared" si="41"/>
        <v>0.83816303529506109</v>
      </c>
      <c r="G794" s="11">
        <v>5255.4</v>
      </c>
      <c r="H794" s="11">
        <v>22.7</v>
      </c>
      <c r="I794" s="11">
        <v>348.07</v>
      </c>
    </row>
    <row r="795" spans="1:16" x14ac:dyDescent="0.35">
      <c r="A795" t="s">
        <v>24</v>
      </c>
      <c r="B795" t="s">
        <v>28</v>
      </c>
      <c r="C795" s="11">
        <v>2009</v>
      </c>
      <c r="D795" s="11">
        <v>169573</v>
      </c>
      <c r="E795" s="12">
        <f t="shared" si="40"/>
        <v>100</v>
      </c>
      <c r="F795" s="12">
        <f t="shared" si="41"/>
        <v>37.770348228564806</v>
      </c>
      <c r="G795" s="11">
        <v>1623899.4999999995</v>
      </c>
      <c r="O795" s="6"/>
      <c r="P795" s="3"/>
    </row>
    <row r="796" spans="1:16" x14ac:dyDescent="0.35">
      <c r="A796" t="s">
        <v>74</v>
      </c>
      <c r="B796" t="s">
        <v>73</v>
      </c>
      <c r="C796" s="11">
        <v>2009</v>
      </c>
      <c r="D796" s="11">
        <v>1062</v>
      </c>
      <c r="E796" s="12">
        <f>(D796/279385)*100</f>
        <v>0.3801206220806414</v>
      </c>
      <c r="F796" s="12">
        <f t="shared" si="41"/>
        <v>0.23654773943219634</v>
      </c>
      <c r="G796" s="11">
        <v>7501.1</v>
      </c>
      <c r="H796" s="11">
        <v>22.5</v>
      </c>
      <c r="I796" s="11">
        <v>331.43</v>
      </c>
      <c r="O796" s="6"/>
      <c r="P796" s="3"/>
    </row>
    <row r="797" spans="1:16" x14ac:dyDescent="0.35">
      <c r="A797" t="s">
        <v>40</v>
      </c>
      <c r="B797" t="s">
        <v>73</v>
      </c>
      <c r="C797" s="11">
        <v>2009</v>
      </c>
      <c r="D797" s="11">
        <v>6872</v>
      </c>
      <c r="E797" s="12">
        <f t="shared" ref="E797:E837" si="42">(D797/279385)*100</f>
        <v>2.4596882438212502</v>
      </c>
      <c r="F797" s="12">
        <f t="shared" si="41"/>
        <v>1.5306554287928937</v>
      </c>
      <c r="G797" s="11">
        <v>61148.4</v>
      </c>
      <c r="H797" s="11">
        <v>23.7</v>
      </c>
      <c r="I797" s="11">
        <v>279.43</v>
      </c>
      <c r="O797" s="6"/>
      <c r="P797" s="3"/>
    </row>
    <row r="798" spans="1:16" x14ac:dyDescent="0.35">
      <c r="A798" t="s">
        <v>41</v>
      </c>
      <c r="B798" t="s">
        <v>73</v>
      </c>
      <c r="C798" s="11">
        <v>2009</v>
      </c>
      <c r="D798" s="11">
        <v>3361</v>
      </c>
      <c r="E798" s="12">
        <f t="shared" si="42"/>
        <v>1.2029994452100148</v>
      </c>
      <c r="F798" s="12">
        <f t="shared" si="41"/>
        <v>0.74862236556648953</v>
      </c>
      <c r="G798" s="11">
        <v>13955.8</v>
      </c>
      <c r="H798" s="11">
        <v>24.9</v>
      </c>
      <c r="I798" s="11">
        <v>1542.57</v>
      </c>
      <c r="O798" s="6"/>
      <c r="P798" s="3"/>
    </row>
    <row r="799" spans="1:16" x14ac:dyDescent="0.35">
      <c r="A799" t="s">
        <v>42</v>
      </c>
      <c r="B799" t="s">
        <v>73</v>
      </c>
      <c r="C799" s="11">
        <v>2009</v>
      </c>
      <c r="D799" s="11">
        <v>73797</v>
      </c>
      <c r="E799" s="12">
        <f t="shared" si="42"/>
        <v>26.414088086332484</v>
      </c>
      <c r="F799" s="12">
        <f t="shared" si="41"/>
        <v>16.437395034724851</v>
      </c>
      <c r="G799" s="11">
        <v>442769.6</v>
      </c>
      <c r="H799" s="11">
        <v>24.6</v>
      </c>
      <c r="I799" s="11">
        <v>1078.0899999999999</v>
      </c>
      <c r="O799" s="6"/>
      <c r="P799" s="3"/>
    </row>
    <row r="800" spans="1:16" x14ac:dyDescent="0.35">
      <c r="A800" t="s">
        <v>43</v>
      </c>
      <c r="B800" t="s">
        <v>73</v>
      </c>
      <c r="C800" s="11">
        <v>2009</v>
      </c>
      <c r="D800" s="11">
        <v>3559</v>
      </c>
      <c r="E800" s="12">
        <f t="shared" si="42"/>
        <v>1.273869391699626</v>
      </c>
      <c r="F800" s="12">
        <f t="shared" si="41"/>
        <v>0.79272448647757698</v>
      </c>
      <c r="G800" s="11">
        <v>15469.6</v>
      </c>
      <c r="H800" s="11">
        <v>22.9</v>
      </c>
      <c r="I800" s="11">
        <v>380.49</v>
      </c>
      <c r="O800" s="6"/>
      <c r="P800" s="3"/>
    </row>
    <row r="801" spans="1:16" x14ac:dyDescent="0.35">
      <c r="A801" t="s">
        <v>44</v>
      </c>
      <c r="B801" t="s">
        <v>73</v>
      </c>
      <c r="C801" s="11">
        <v>2009</v>
      </c>
      <c r="D801" s="11">
        <v>55</v>
      </c>
      <c r="E801" s="12">
        <f t="shared" si="42"/>
        <v>1.9686096247114197E-2</v>
      </c>
      <c r="F801" s="12">
        <f t="shared" si="41"/>
        <v>1.2250589141968735E-2</v>
      </c>
      <c r="G801" s="11">
        <v>20</v>
      </c>
      <c r="H801" s="11">
        <v>24.1</v>
      </c>
      <c r="I801" s="11">
        <v>1912.9</v>
      </c>
      <c r="O801" s="6"/>
      <c r="P801" s="3"/>
    </row>
    <row r="802" spans="1:16" x14ac:dyDescent="0.35">
      <c r="A802" t="s">
        <v>45</v>
      </c>
      <c r="B802" t="s">
        <v>73</v>
      </c>
      <c r="C802" s="11">
        <v>2009</v>
      </c>
      <c r="D802" s="11">
        <v>782</v>
      </c>
      <c r="E802" s="12">
        <f t="shared" si="42"/>
        <v>0.2799004957316964</v>
      </c>
      <c r="F802" s="12">
        <f t="shared" si="41"/>
        <v>0.17418110380035551</v>
      </c>
      <c r="G802" s="11">
        <v>5694.7</v>
      </c>
      <c r="H802" s="11">
        <v>24.6</v>
      </c>
      <c r="I802" s="11">
        <v>250</v>
      </c>
      <c r="O802" s="6"/>
      <c r="P802" s="3"/>
    </row>
    <row r="803" spans="1:16" x14ac:dyDescent="0.35">
      <c r="A803" t="s">
        <v>46</v>
      </c>
      <c r="B803" t="s">
        <v>73</v>
      </c>
      <c r="C803" s="11">
        <v>2009</v>
      </c>
      <c r="D803" s="11">
        <v>84</v>
      </c>
      <c r="E803" s="12">
        <f t="shared" si="42"/>
        <v>3.0066037904683499E-2</v>
      </c>
      <c r="F803" s="12">
        <f t="shared" si="41"/>
        <v>1.8709990689552251E-2</v>
      </c>
      <c r="G803" s="11">
        <v>1306.3</v>
      </c>
      <c r="H803" s="11">
        <v>24.6</v>
      </c>
      <c r="I803" s="11">
        <v>265.55</v>
      </c>
      <c r="O803" s="6"/>
      <c r="P803" s="3"/>
    </row>
    <row r="804" spans="1:16" x14ac:dyDescent="0.35">
      <c r="A804" t="s">
        <v>47</v>
      </c>
      <c r="B804" t="s">
        <v>73</v>
      </c>
      <c r="C804" s="11">
        <v>2009</v>
      </c>
      <c r="D804" s="11">
        <v>83</v>
      </c>
      <c r="E804" s="12">
        <f t="shared" si="42"/>
        <v>2.9708108882008696E-2</v>
      </c>
      <c r="F804" s="12">
        <f t="shared" si="41"/>
        <v>1.8487252705152821E-2</v>
      </c>
      <c r="G804" s="11">
        <v>380.2</v>
      </c>
      <c r="H804" s="11">
        <v>23.9</v>
      </c>
      <c r="I804" s="11">
        <v>1533.78</v>
      </c>
      <c r="O804" s="6"/>
      <c r="P804" s="3"/>
    </row>
    <row r="805" spans="1:16" x14ac:dyDescent="0.35">
      <c r="A805" t="s">
        <v>85</v>
      </c>
      <c r="B805" t="s">
        <v>73</v>
      </c>
      <c r="C805" s="11">
        <v>2009</v>
      </c>
      <c r="D805" s="11">
        <v>110</v>
      </c>
      <c r="E805" s="12">
        <f t="shared" si="42"/>
        <v>3.9372192494228395E-2</v>
      </c>
      <c r="F805" s="12">
        <f t="shared" si="41"/>
        <v>2.4501178283937469E-2</v>
      </c>
      <c r="G805" s="11">
        <v>524.1</v>
      </c>
      <c r="H805" s="11">
        <v>24.3</v>
      </c>
      <c r="I805" s="11">
        <v>850</v>
      </c>
      <c r="O805" s="6"/>
      <c r="P805" s="3"/>
    </row>
    <row r="806" spans="1:16" x14ac:dyDescent="0.35">
      <c r="A806" t="s">
        <v>49</v>
      </c>
      <c r="B806" t="s">
        <v>73</v>
      </c>
      <c r="C806" s="11">
        <v>2009</v>
      </c>
      <c r="D806" s="11">
        <v>105</v>
      </c>
      <c r="E806" s="12">
        <f t="shared" si="42"/>
        <v>3.7582547380854377E-2</v>
      </c>
      <c r="F806" s="12">
        <f t="shared" si="41"/>
        <v>2.3387488361940316E-2</v>
      </c>
      <c r="G806" s="11">
        <v>398.9</v>
      </c>
      <c r="H806" s="11">
        <v>24</v>
      </c>
      <c r="I806" s="11">
        <v>1499.45</v>
      </c>
      <c r="O806" s="6"/>
      <c r="P806" s="3"/>
    </row>
    <row r="807" spans="1:16" x14ac:dyDescent="0.35">
      <c r="A807" t="s">
        <v>75</v>
      </c>
      <c r="B807" t="s">
        <v>73</v>
      </c>
      <c r="C807" s="11">
        <v>2009</v>
      </c>
      <c r="D807" s="11">
        <v>329</v>
      </c>
      <c r="E807" s="12">
        <f t="shared" si="42"/>
        <v>0.11775864846001037</v>
      </c>
      <c r="F807" s="12">
        <f t="shared" si="41"/>
        <v>7.3280796867412984E-2</v>
      </c>
      <c r="G807" s="11">
        <v>2094.6999999999998</v>
      </c>
      <c r="H807" s="11">
        <v>21.3</v>
      </c>
      <c r="I807" s="11">
        <v>564.34</v>
      </c>
      <c r="O807" s="6"/>
      <c r="P807" s="3"/>
    </row>
    <row r="808" spans="1:16" x14ac:dyDescent="0.35">
      <c r="A808" t="s">
        <v>76</v>
      </c>
      <c r="B808" t="s">
        <v>73</v>
      </c>
      <c r="C808" s="11">
        <v>2009</v>
      </c>
      <c r="D808" s="11">
        <v>6332</v>
      </c>
      <c r="E808" s="12">
        <f t="shared" si="42"/>
        <v>2.2664065715768564</v>
      </c>
      <c r="F808" s="12">
        <f t="shared" si="41"/>
        <v>1.4103769172172007</v>
      </c>
      <c r="G808" s="11">
        <v>75354.100000000006</v>
      </c>
      <c r="H808" s="11">
        <v>21.9</v>
      </c>
      <c r="I808" s="11">
        <v>291.33</v>
      </c>
      <c r="O808" s="6"/>
      <c r="P808" s="3"/>
    </row>
    <row r="809" spans="1:16" x14ac:dyDescent="0.35">
      <c r="A809" t="s">
        <v>52</v>
      </c>
      <c r="B809" t="s">
        <v>73</v>
      </c>
      <c r="C809" s="11">
        <v>2009</v>
      </c>
      <c r="D809" s="11">
        <v>157</v>
      </c>
      <c r="E809" s="12">
        <f t="shared" si="42"/>
        <v>5.6194856559944169E-2</v>
      </c>
      <c r="F809" s="12">
        <f t="shared" si="41"/>
        <v>3.4969863550710759E-2</v>
      </c>
      <c r="G809" s="11">
        <v>219.5</v>
      </c>
      <c r="H809" s="11">
        <v>25.8</v>
      </c>
      <c r="I809" s="11">
        <v>1577.35</v>
      </c>
      <c r="O809" s="6"/>
      <c r="P809" s="3"/>
    </row>
    <row r="810" spans="1:16" x14ac:dyDescent="0.35">
      <c r="A810" t="s">
        <v>89</v>
      </c>
      <c r="B810" t="s">
        <v>73</v>
      </c>
      <c r="C810" s="11">
        <v>2009</v>
      </c>
      <c r="D810" s="11">
        <v>93</v>
      </c>
      <c r="E810" s="12">
        <f t="shared" si="42"/>
        <v>3.3287399108756735E-2</v>
      </c>
      <c r="F810" s="12">
        <f t="shared" si="41"/>
        <v>2.0714632549147134E-2</v>
      </c>
      <c r="O810" s="6"/>
      <c r="P810" s="3"/>
    </row>
    <row r="811" spans="1:16" x14ac:dyDescent="0.35">
      <c r="A811" t="s">
        <v>53</v>
      </c>
      <c r="B811" t="s">
        <v>73</v>
      </c>
      <c r="C811" s="11">
        <v>2009</v>
      </c>
      <c r="D811" s="11">
        <v>1346</v>
      </c>
      <c r="E811" s="12">
        <f t="shared" si="42"/>
        <v>0.4817724645202856</v>
      </c>
      <c r="F811" s="12">
        <f t="shared" si="41"/>
        <v>0.29980532700163487</v>
      </c>
      <c r="G811" s="11">
        <v>8395.7999999999993</v>
      </c>
      <c r="H811" s="11">
        <v>24.3</v>
      </c>
      <c r="I811" s="11">
        <v>1062.76</v>
      </c>
      <c r="O811" s="6"/>
      <c r="P811" s="3"/>
    </row>
    <row r="812" spans="1:16" x14ac:dyDescent="0.35">
      <c r="A812" t="s">
        <v>78</v>
      </c>
      <c r="B812" t="s">
        <v>73</v>
      </c>
      <c r="C812" s="11">
        <v>2009</v>
      </c>
      <c r="D812" s="11">
        <v>829</v>
      </c>
      <c r="E812" s="12">
        <f t="shared" si="42"/>
        <v>0.29672315979741221</v>
      </c>
      <c r="F812" s="12">
        <f t="shared" si="41"/>
        <v>0.18464978906712878</v>
      </c>
      <c r="G812" s="11">
        <v>2630.7</v>
      </c>
      <c r="H812" s="11">
        <v>24.5</v>
      </c>
      <c r="I812" s="11">
        <v>1381.71</v>
      </c>
      <c r="O812" s="6"/>
      <c r="P812" s="3"/>
    </row>
    <row r="813" spans="1:16" x14ac:dyDescent="0.35">
      <c r="A813" t="s">
        <v>54</v>
      </c>
      <c r="B813" t="s">
        <v>73</v>
      </c>
      <c r="C813" s="11">
        <v>2009</v>
      </c>
      <c r="D813" s="11">
        <v>45871</v>
      </c>
      <c r="E813" s="12">
        <f t="shared" si="42"/>
        <v>16.418562199115915</v>
      </c>
      <c r="F813" s="12">
        <f t="shared" si="41"/>
        <v>10.217214082386326</v>
      </c>
      <c r="G813" s="11">
        <v>326356</v>
      </c>
      <c r="H813" s="11">
        <v>24.6</v>
      </c>
      <c r="I813" s="11">
        <v>625.64</v>
      </c>
      <c r="O813" s="6"/>
      <c r="P813" s="3"/>
    </row>
    <row r="814" spans="1:16" x14ac:dyDescent="0.35">
      <c r="A814" t="s">
        <v>77</v>
      </c>
      <c r="B814" t="s">
        <v>73</v>
      </c>
      <c r="C814" s="11">
        <v>2009</v>
      </c>
      <c r="D814" s="11">
        <v>163</v>
      </c>
      <c r="E814" s="12">
        <f t="shared" si="42"/>
        <v>5.8342430695992986E-2</v>
      </c>
      <c r="F814" s="12">
        <f t="shared" si="41"/>
        <v>3.6306291457107349E-2</v>
      </c>
      <c r="G814" s="11">
        <v>564</v>
      </c>
      <c r="H814" s="11">
        <v>21.3</v>
      </c>
      <c r="I814" s="11">
        <v>2717.65</v>
      </c>
      <c r="O814" s="6"/>
      <c r="P814" s="3"/>
    </row>
    <row r="815" spans="1:16" x14ac:dyDescent="0.35">
      <c r="A815" t="s">
        <v>55</v>
      </c>
      <c r="B815" t="s">
        <v>73</v>
      </c>
      <c r="C815" s="11">
        <v>2009</v>
      </c>
      <c r="D815" s="11">
        <v>655</v>
      </c>
      <c r="E815" s="12">
        <f t="shared" si="42"/>
        <v>0.23444350985199636</v>
      </c>
      <c r="F815" s="12">
        <f t="shared" si="41"/>
        <v>0.14589337978162767</v>
      </c>
      <c r="G815" s="11">
        <v>9285</v>
      </c>
      <c r="H815" s="11">
        <v>22.4</v>
      </c>
      <c r="I815" s="11">
        <v>177.66</v>
      </c>
      <c r="O815" s="6"/>
      <c r="P815" s="3"/>
    </row>
    <row r="816" spans="1:16" x14ac:dyDescent="0.35">
      <c r="A816" t="s">
        <v>56</v>
      </c>
      <c r="B816" t="s">
        <v>73</v>
      </c>
      <c r="C816" s="11">
        <v>2009</v>
      </c>
      <c r="D816" s="11">
        <v>70</v>
      </c>
      <c r="E816" s="12">
        <f t="shared" si="42"/>
        <v>2.5055031587236248E-2</v>
      </c>
      <c r="F816" s="12">
        <f t="shared" si="41"/>
        <v>1.559165890796021E-2</v>
      </c>
      <c r="G816" s="11">
        <v>705.3</v>
      </c>
      <c r="H816" s="11">
        <v>24</v>
      </c>
      <c r="I816" s="11">
        <v>362.71</v>
      </c>
      <c r="O816" s="6"/>
      <c r="P816" s="3"/>
    </row>
    <row r="817" spans="1:16" x14ac:dyDescent="0.35">
      <c r="A817" t="s">
        <v>79</v>
      </c>
      <c r="B817" t="s">
        <v>73</v>
      </c>
      <c r="C817" s="11">
        <v>2009</v>
      </c>
      <c r="D817" s="11">
        <v>228</v>
      </c>
      <c r="E817" s="12">
        <f t="shared" si="42"/>
        <v>8.1607817169855226E-2</v>
      </c>
      <c r="F817" s="12">
        <f t="shared" si="41"/>
        <v>5.0784260443070398E-2</v>
      </c>
      <c r="G817" s="11">
        <v>353.4</v>
      </c>
      <c r="H817" s="11">
        <v>24.9</v>
      </c>
      <c r="I817" s="11">
        <v>622.14</v>
      </c>
      <c r="O817" s="6"/>
      <c r="P817" s="3"/>
    </row>
    <row r="818" spans="1:16" x14ac:dyDescent="0.35">
      <c r="A818" t="s">
        <v>57</v>
      </c>
      <c r="B818" t="s">
        <v>73</v>
      </c>
      <c r="C818" s="11">
        <v>2009</v>
      </c>
      <c r="D818" s="11">
        <v>168</v>
      </c>
      <c r="E818" s="12">
        <f t="shared" si="42"/>
        <v>6.0132075809366997E-2</v>
      </c>
      <c r="F818" s="12">
        <f t="shared" si="41"/>
        <v>3.7419981379104503E-2</v>
      </c>
      <c r="G818" s="11">
        <v>353.9</v>
      </c>
      <c r="H818" s="11">
        <v>23.4</v>
      </c>
      <c r="I818" s="11">
        <v>1527.79</v>
      </c>
      <c r="O818" s="6"/>
      <c r="P818" s="3"/>
    </row>
    <row r="819" spans="1:16" x14ac:dyDescent="0.35">
      <c r="A819" t="s">
        <v>58</v>
      </c>
      <c r="B819" t="s">
        <v>73</v>
      </c>
      <c r="C819" s="11">
        <v>2009</v>
      </c>
      <c r="D819" s="11">
        <v>1681</v>
      </c>
      <c r="E819" s="12">
        <f t="shared" si="42"/>
        <v>0.60167868711634487</v>
      </c>
      <c r="F819" s="12">
        <f t="shared" si="41"/>
        <v>0.37442255177544448</v>
      </c>
      <c r="G819" s="11">
        <v>13407.6</v>
      </c>
      <c r="H819" s="11">
        <v>24.7</v>
      </c>
      <c r="I819" s="11">
        <v>1192.26</v>
      </c>
      <c r="O819" s="6"/>
      <c r="P819" s="3"/>
    </row>
    <row r="820" spans="1:16" x14ac:dyDescent="0.35">
      <c r="A820" t="s">
        <v>59</v>
      </c>
      <c r="B820" t="s">
        <v>73</v>
      </c>
      <c r="C820" s="11">
        <v>2009</v>
      </c>
      <c r="D820" s="11">
        <v>7073</v>
      </c>
      <c r="E820" s="12">
        <f t="shared" si="42"/>
        <v>2.5316319773788858</v>
      </c>
      <c r="F820" s="12">
        <f t="shared" si="41"/>
        <v>1.5754257636571796</v>
      </c>
      <c r="G820" s="11">
        <v>54967</v>
      </c>
      <c r="H820" s="11">
        <v>25.1</v>
      </c>
      <c r="I820" s="11">
        <v>902.51</v>
      </c>
      <c r="O820" s="6"/>
      <c r="P820" s="3"/>
    </row>
    <row r="821" spans="1:16" x14ac:dyDescent="0.35">
      <c r="A821" t="s">
        <v>60</v>
      </c>
      <c r="B821" t="s">
        <v>73</v>
      </c>
      <c r="C821" s="11">
        <v>2009</v>
      </c>
      <c r="D821" s="11">
        <v>30339</v>
      </c>
      <c r="E821" s="12">
        <f t="shared" si="42"/>
        <v>10.859208618930866</v>
      </c>
      <c r="F821" s="12">
        <f t="shared" si="41"/>
        <v>6.7576477086943543</v>
      </c>
      <c r="G821" s="11">
        <v>156703.5</v>
      </c>
      <c r="H821" s="11">
        <v>24.5</v>
      </c>
      <c r="I821" s="11">
        <v>1641.33</v>
      </c>
      <c r="O821" s="6"/>
      <c r="P821" s="3"/>
    </row>
    <row r="822" spans="1:16" x14ac:dyDescent="0.35">
      <c r="A822" t="s">
        <v>61</v>
      </c>
      <c r="B822" t="s">
        <v>73</v>
      </c>
      <c r="C822" s="11">
        <v>2009</v>
      </c>
      <c r="D822" s="11">
        <v>22</v>
      </c>
      <c r="E822" s="12">
        <f t="shared" si="42"/>
        <v>7.8744384988456793E-3</v>
      </c>
      <c r="F822" s="12">
        <f t="shared" si="41"/>
        <v>4.9002356567874944E-3</v>
      </c>
      <c r="G822" s="11">
        <v>82.4</v>
      </c>
      <c r="H822" s="11">
        <v>25.1</v>
      </c>
      <c r="I822" s="11">
        <v>1531.68</v>
      </c>
      <c r="O822" s="6"/>
      <c r="P822" s="3"/>
    </row>
    <row r="823" spans="1:16" x14ac:dyDescent="0.35">
      <c r="A823" t="s">
        <v>62</v>
      </c>
      <c r="B823" t="s">
        <v>73</v>
      </c>
      <c r="C823" s="11">
        <v>2009</v>
      </c>
      <c r="D823" s="11">
        <v>118</v>
      </c>
      <c r="E823" s="12">
        <f t="shared" si="42"/>
        <v>4.2235624675626825E-2</v>
      </c>
      <c r="F823" s="12">
        <f t="shared" si="41"/>
        <v>2.6283082159132925E-2</v>
      </c>
      <c r="G823" s="11">
        <v>1671.6</v>
      </c>
      <c r="H823" s="11">
        <v>25.6</v>
      </c>
      <c r="I823" s="11">
        <v>1233.96</v>
      </c>
      <c r="O823" s="6"/>
      <c r="P823" s="3"/>
    </row>
    <row r="824" spans="1:16" x14ac:dyDescent="0.35">
      <c r="A824" t="s">
        <v>63</v>
      </c>
      <c r="B824" t="s">
        <v>73</v>
      </c>
      <c r="C824" s="11">
        <v>2009</v>
      </c>
      <c r="D824" s="11">
        <v>240</v>
      </c>
      <c r="E824" s="12">
        <f t="shared" si="42"/>
        <v>8.5902965441952861E-2</v>
      </c>
      <c r="F824" s="12">
        <f t="shared" si="41"/>
        <v>5.3457116255863579E-2</v>
      </c>
      <c r="G824" s="11">
        <v>280.7</v>
      </c>
      <c r="H824" s="11">
        <v>23.6</v>
      </c>
      <c r="I824" s="11">
        <v>262.8</v>
      </c>
      <c r="O824" s="6"/>
      <c r="P824" s="3"/>
    </row>
    <row r="825" spans="1:16" x14ac:dyDescent="0.35">
      <c r="A825" t="s">
        <v>80</v>
      </c>
      <c r="B825" t="s">
        <v>73</v>
      </c>
      <c r="C825" s="11">
        <v>2009</v>
      </c>
      <c r="D825" s="11">
        <v>11257</v>
      </c>
      <c r="E825" s="12">
        <f t="shared" si="42"/>
        <v>4.029207008250264</v>
      </c>
      <c r="F825" s="12">
        <f t="shared" si="41"/>
        <v>2.507361490384401</v>
      </c>
      <c r="G825" s="11">
        <v>171109.7</v>
      </c>
      <c r="H825" s="11">
        <v>24</v>
      </c>
      <c r="I825" s="11">
        <v>269.19</v>
      </c>
      <c r="O825" s="5"/>
      <c r="P825" s="3"/>
    </row>
    <row r="826" spans="1:16" x14ac:dyDescent="0.35">
      <c r="A826" t="s">
        <v>64</v>
      </c>
      <c r="B826" t="s">
        <v>73</v>
      </c>
      <c r="C826" s="11">
        <v>2009</v>
      </c>
      <c r="D826" s="11">
        <v>5965</v>
      </c>
      <c r="E826" s="12">
        <f t="shared" si="42"/>
        <v>2.1350466202552032</v>
      </c>
      <c r="F826" s="12">
        <f t="shared" si="41"/>
        <v>1.3286320769426092</v>
      </c>
      <c r="G826" s="11">
        <v>76199.8</v>
      </c>
      <c r="H826" s="11">
        <v>23.9</v>
      </c>
      <c r="I826" s="11">
        <v>258.14</v>
      </c>
      <c r="O826" s="6"/>
      <c r="P826" s="3"/>
    </row>
    <row r="827" spans="1:16" x14ac:dyDescent="0.35">
      <c r="A827" t="s">
        <v>90</v>
      </c>
      <c r="B827" t="s">
        <v>73</v>
      </c>
      <c r="C827" s="11">
        <v>2009</v>
      </c>
      <c r="D827" s="11">
        <v>106</v>
      </c>
      <c r="E827" s="12">
        <f t="shared" si="42"/>
        <v>3.7940476403529183E-2</v>
      </c>
      <c r="F827" s="12">
        <f t="shared" si="41"/>
        <v>2.3610226346339747E-2</v>
      </c>
      <c r="G827" s="11">
        <v>1231.9000000000001</v>
      </c>
      <c r="H827" s="11">
        <v>24.8</v>
      </c>
      <c r="I827" s="11">
        <v>297.25</v>
      </c>
      <c r="O827" s="6"/>
      <c r="P827" s="3"/>
    </row>
    <row r="828" spans="1:16" x14ac:dyDescent="0.35">
      <c r="A828" t="s">
        <v>81</v>
      </c>
      <c r="B828" t="s">
        <v>73</v>
      </c>
      <c r="C828" s="11">
        <v>2009</v>
      </c>
      <c r="D828" s="11">
        <v>1851</v>
      </c>
      <c r="E828" s="12">
        <f t="shared" si="42"/>
        <v>0.66252662097106141</v>
      </c>
      <c r="F828" s="12">
        <f t="shared" si="41"/>
        <v>0.41228800912334779</v>
      </c>
      <c r="G828" s="11">
        <v>8051.9</v>
      </c>
      <c r="H828" s="11">
        <v>24</v>
      </c>
      <c r="I828" s="11">
        <v>888.55</v>
      </c>
      <c r="O828" s="6"/>
      <c r="P828" s="3"/>
    </row>
    <row r="829" spans="1:16" x14ac:dyDescent="0.35">
      <c r="A829" t="s">
        <v>65</v>
      </c>
      <c r="B829" t="s">
        <v>73</v>
      </c>
      <c r="C829" s="11">
        <v>2009</v>
      </c>
      <c r="D829" s="11">
        <v>49</v>
      </c>
      <c r="E829" s="12">
        <f t="shared" si="42"/>
        <v>1.7538522111065376E-2</v>
      </c>
      <c r="F829" s="12">
        <f t="shared" si="41"/>
        <v>1.0914161235572147E-2</v>
      </c>
      <c r="G829" s="11">
        <v>557.4</v>
      </c>
      <c r="H829" s="11">
        <v>24.1</v>
      </c>
      <c r="I829" s="11">
        <v>534.85</v>
      </c>
      <c r="O829" s="6"/>
      <c r="P829" s="3"/>
    </row>
    <row r="830" spans="1:16" x14ac:dyDescent="0.35">
      <c r="A830" t="s">
        <v>83</v>
      </c>
      <c r="B830" t="s">
        <v>73</v>
      </c>
      <c r="C830" s="11">
        <v>2009</v>
      </c>
      <c r="D830" s="11">
        <v>18890</v>
      </c>
      <c r="E830" s="12">
        <f t="shared" si="42"/>
        <v>6.761279238327039</v>
      </c>
      <c r="F830" s="12">
        <f t="shared" si="41"/>
        <v>4.2075205253052621</v>
      </c>
      <c r="G830" s="11">
        <v>133002.70000000001</v>
      </c>
      <c r="H830" s="11">
        <v>25.2</v>
      </c>
      <c r="I830" s="11">
        <v>660.56</v>
      </c>
      <c r="O830" s="6"/>
      <c r="P830" s="3"/>
    </row>
    <row r="831" spans="1:16" x14ac:dyDescent="0.35">
      <c r="A831" t="s">
        <v>66</v>
      </c>
      <c r="B831" t="s">
        <v>73</v>
      </c>
      <c r="C831" s="11">
        <v>2009</v>
      </c>
      <c r="D831" s="11">
        <v>165</v>
      </c>
      <c r="E831" s="12">
        <f t="shared" si="42"/>
        <v>5.9058288741342592E-2</v>
      </c>
      <c r="F831" s="12">
        <f t="shared" ref="F831:F837" si="43">(D831/448958)*100</f>
        <v>3.6751767425906211E-2</v>
      </c>
      <c r="G831" s="11">
        <v>3311.9</v>
      </c>
      <c r="H831" s="11">
        <v>25.3</v>
      </c>
      <c r="I831" s="11">
        <v>539.63</v>
      </c>
      <c r="O831" s="6"/>
      <c r="P831" s="3"/>
    </row>
    <row r="832" spans="1:16" x14ac:dyDescent="0.35">
      <c r="A832" t="s">
        <v>82</v>
      </c>
      <c r="B832" t="s">
        <v>73</v>
      </c>
      <c r="C832" s="11">
        <v>2009</v>
      </c>
      <c r="D832" s="11">
        <v>851</v>
      </c>
      <c r="E832" s="12">
        <f t="shared" si="42"/>
        <v>0.30459759829625782</v>
      </c>
      <c r="F832" s="12">
        <f t="shared" si="43"/>
        <v>0.18955002472391627</v>
      </c>
      <c r="G832" s="11">
        <v>8390.7000000000007</v>
      </c>
      <c r="H832" s="11">
        <v>23.5</v>
      </c>
      <c r="I832" s="11">
        <v>470.57</v>
      </c>
      <c r="O832" s="6"/>
      <c r="P832" s="3"/>
    </row>
    <row r="833" spans="1:16" x14ac:dyDescent="0.35">
      <c r="A833" t="s">
        <v>67</v>
      </c>
      <c r="B833" t="s">
        <v>73</v>
      </c>
      <c r="C833" s="11">
        <v>2009</v>
      </c>
      <c r="D833" s="11">
        <v>79</v>
      </c>
      <c r="E833" s="12">
        <f t="shared" si="42"/>
        <v>2.8276392791309484E-2</v>
      </c>
      <c r="F833" s="12">
        <f t="shared" si="43"/>
        <v>1.7596300767555095E-2</v>
      </c>
      <c r="G833" s="11">
        <v>639.4</v>
      </c>
      <c r="H833" s="11">
        <v>24.8</v>
      </c>
      <c r="I833" s="11">
        <v>693.21</v>
      </c>
      <c r="O833" s="6"/>
      <c r="P833" s="3"/>
    </row>
    <row r="834" spans="1:16" x14ac:dyDescent="0.35">
      <c r="A834" t="s">
        <v>84</v>
      </c>
      <c r="B834" t="s">
        <v>73</v>
      </c>
      <c r="C834" s="11">
        <v>2009</v>
      </c>
      <c r="D834" s="11">
        <v>209</v>
      </c>
      <c r="E834" s="12">
        <f t="shared" si="42"/>
        <v>7.4807165739033954E-2</v>
      </c>
      <c r="F834" s="12">
        <f t="shared" si="43"/>
        <v>4.6552238739481201E-2</v>
      </c>
      <c r="G834" s="11">
        <v>1646.7</v>
      </c>
      <c r="H834" s="11">
        <v>23.8</v>
      </c>
      <c r="I834" s="11">
        <v>607.30999999999995</v>
      </c>
      <c r="O834" s="6"/>
      <c r="P834" s="3"/>
    </row>
    <row r="835" spans="1:16" x14ac:dyDescent="0.35">
      <c r="A835" t="s">
        <v>68</v>
      </c>
      <c r="B835" t="s">
        <v>73</v>
      </c>
      <c r="C835" s="11">
        <v>2009</v>
      </c>
      <c r="D835" s="11">
        <v>48807</v>
      </c>
      <c r="E835" s="12">
        <f t="shared" si="42"/>
        <v>17.469441809689137</v>
      </c>
      <c r="F835" s="12">
        <f t="shared" si="43"/>
        <v>10.871172804583058</v>
      </c>
      <c r="G835" s="11">
        <v>446941.7</v>
      </c>
      <c r="H835" s="11">
        <v>20.8</v>
      </c>
      <c r="I835" s="11">
        <v>464</v>
      </c>
      <c r="O835" s="6"/>
      <c r="P835" s="3"/>
    </row>
    <row r="836" spans="1:16" x14ac:dyDescent="0.35">
      <c r="A836" t="s">
        <v>69</v>
      </c>
      <c r="B836" t="s">
        <v>73</v>
      </c>
      <c r="C836" s="11">
        <v>2009</v>
      </c>
      <c r="D836" s="11">
        <v>5573</v>
      </c>
      <c r="E836" s="12">
        <f t="shared" si="42"/>
        <v>1.9947384433666802</v>
      </c>
      <c r="F836" s="12">
        <f t="shared" si="43"/>
        <v>1.2413187870580322</v>
      </c>
      <c r="G836" s="11">
        <v>19989.8</v>
      </c>
      <c r="H836" s="11">
        <v>22.3</v>
      </c>
      <c r="I836" s="11">
        <v>185.52</v>
      </c>
      <c r="O836" s="6"/>
      <c r="P836" s="3"/>
    </row>
    <row r="837" spans="1:16" x14ac:dyDescent="0.35">
      <c r="A837" t="s">
        <v>70</v>
      </c>
      <c r="B837" t="s">
        <v>73</v>
      </c>
      <c r="C837" s="11">
        <v>2009</v>
      </c>
      <c r="D837" s="11">
        <v>279385</v>
      </c>
      <c r="E837" s="12">
        <f t="shared" si="42"/>
        <v>100</v>
      </c>
      <c r="F837" s="12">
        <f t="shared" si="43"/>
        <v>62.229651771435194</v>
      </c>
      <c r="G837" s="11">
        <f>SUM(G796:G836)</f>
        <v>2073667.4999999993</v>
      </c>
      <c r="O837" s="6"/>
      <c r="P837" s="3"/>
    </row>
    <row r="838" spans="1:16" x14ac:dyDescent="0.35">
      <c r="A838" t="s">
        <v>30</v>
      </c>
      <c r="B838" t="s">
        <v>28</v>
      </c>
      <c r="C838" s="11">
        <v>2008</v>
      </c>
      <c r="D838" s="11">
        <v>1247</v>
      </c>
      <c r="E838" s="12">
        <f>(D838/169767)*100</f>
        <v>0.7345361583817821</v>
      </c>
      <c r="F838" s="12">
        <f>(D838/443691)*100</f>
        <v>0.28105145247480795</v>
      </c>
      <c r="G838" s="11">
        <v>40082.400000000001</v>
      </c>
      <c r="H838" s="11">
        <v>17</v>
      </c>
      <c r="I838" s="11">
        <v>178.5</v>
      </c>
      <c r="O838" s="6"/>
      <c r="P838" s="3"/>
    </row>
    <row r="839" spans="1:16" x14ac:dyDescent="0.35">
      <c r="A839" t="s">
        <v>2</v>
      </c>
      <c r="B839" t="s">
        <v>28</v>
      </c>
      <c r="C839" s="11">
        <v>2008</v>
      </c>
      <c r="D839" s="11">
        <v>191</v>
      </c>
      <c r="E839" s="12">
        <f t="shared" ref="E839:E866" si="44">(D839/169767)*100</f>
        <v>0.11250714214187679</v>
      </c>
      <c r="F839" s="12">
        <f t="shared" ref="F839:F902" si="45">(D839/443691)*100</f>
        <v>4.304797708315021E-2</v>
      </c>
      <c r="O839" s="6"/>
      <c r="P839" s="3"/>
    </row>
    <row r="840" spans="1:16" x14ac:dyDescent="0.35">
      <c r="A840" t="s">
        <v>31</v>
      </c>
      <c r="B840" t="s">
        <v>28</v>
      </c>
      <c r="C840" s="11">
        <v>2008</v>
      </c>
      <c r="D840" s="11">
        <v>91522</v>
      </c>
      <c r="E840" s="12">
        <f t="shared" si="44"/>
        <v>53.910359492716488</v>
      </c>
      <c r="F840" s="12">
        <f t="shared" si="45"/>
        <v>20.627418631434942</v>
      </c>
      <c r="G840" s="11">
        <v>566306.30000000005</v>
      </c>
      <c r="H840" s="11">
        <v>24</v>
      </c>
      <c r="I840" s="11">
        <v>816.62</v>
      </c>
      <c r="O840" s="5"/>
      <c r="P840" s="3"/>
    </row>
    <row r="841" spans="1:16" x14ac:dyDescent="0.35">
      <c r="A841" t="s">
        <v>3</v>
      </c>
      <c r="B841" t="s">
        <v>28</v>
      </c>
      <c r="C841" s="11">
        <v>2008</v>
      </c>
      <c r="D841" s="11">
        <v>8173</v>
      </c>
      <c r="E841" s="12">
        <f t="shared" si="44"/>
        <v>4.8142454069400999</v>
      </c>
      <c r="F841" s="12">
        <f t="shared" si="45"/>
        <v>1.8420477314166843</v>
      </c>
      <c r="G841" s="11">
        <v>73182.3</v>
      </c>
      <c r="H841" s="11">
        <v>20.9</v>
      </c>
      <c r="I841" s="11">
        <v>267.81</v>
      </c>
      <c r="O841" s="6"/>
      <c r="P841" s="3"/>
    </row>
    <row r="842" spans="1:16" x14ac:dyDescent="0.35">
      <c r="A842" t="s">
        <v>97</v>
      </c>
      <c r="B842" t="s">
        <v>28</v>
      </c>
      <c r="C842" s="11">
        <v>2008</v>
      </c>
      <c r="D842" s="11">
        <v>235</v>
      </c>
      <c r="E842" s="12">
        <f t="shared" si="44"/>
        <v>0.13842501781853953</v>
      </c>
      <c r="F842" s="12">
        <f t="shared" si="45"/>
        <v>5.2964788557802608E-2</v>
      </c>
      <c r="G842" s="11">
        <v>939.9</v>
      </c>
      <c r="H842" s="11">
        <v>22.6</v>
      </c>
      <c r="I842" s="11">
        <v>345.69</v>
      </c>
      <c r="O842" s="6"/>
      <c r="P842" s="3"/>
    </row>
    <row r="843" spans="1:16" x14ac:dyDescent="0.35">
      <c r="A843" t="s">
        <v>4</v>
      </c>
      <c r="B843" t="s">
        <v>28</v>
      </c>
      <c r="C843" s="11">
        <v>2008</v>
      </c>
      <c r="D843" s="11">
        <v>25965</v>
      </c>
      <c r="E843" s="12">
        <f t="shared" si="44"/>
        <v>15.294491862376081</v>
      </c>
      <c r="F843" s="12">
        <f t="shared" si="45"/>
        <v>5.8520456804397654</v>
      </c>
      <c r="G843" s="11">
        <v>319086.7</v>
      </c>
      <c r="H843" s="11">
        <v>20.8</v>
      </c>
      <c r="I843" s="11">
        <v>232.89</v>
      </c>
      <c r="O843" s="6"/>
      <c r="P843" s="3"/>
    </row>
    <row r="844" spans="1:16" x14ac:dyDescent="0.35">
      <c r="A844" t="s">
        <v>5</v>
      </c>
      <c r="B844" t="s">
        <v>28</v>
      </c>
      <c r="C844" s="11">
        <v>2008</v>
      </c>
      <c r="D844" s="11">
        <v>1519</v>
      </c>
      <c r="E844" s="12">
        <f t="shared" si="44"/>
        <v>0.89475575347387903</v>
      </c>
      <c r="F844" s="12">
        <f t="shared" si="45"/>
        <v>0.34235537795447729</v>
      </c>
      <c r="G844" s="11">
        <v>9786.2000000000007</v>
      </c>
      <c r="H844" s="11">
        <v>23.6</v>
      </c>
      <c r="I844" s="11">
        <v>880.43</v>
      </c>
      <c r="O844" s="6"/>
      <c r="P844" s="3"/>
    </row>
    <row r="845" spans="1:16" x14ac:dyDescent="0.35">
      <c r="A845" t="s">
        <v>6</v>
      </c>
      <c r="B845" t="s">
        <v>28</v>
      </c>
      <c r="C845" s="11">
        <v>2008</v>
      </c>
      <c r="D845" s="11">
        <v>107</v>
      </c>
      <c r="E845" s="12">
        <f t="shared" si="44"/>
        <v>6.3027561304611623E-2</v>
      </c>
      <c r="F845" s="12">
        <f t="shared" si="45"/>
        <v>2.4115882449722893E-2</v>
      </c>
      <c r="G845" s="11">
        <v>344.9</v>
      </c>
      <c r="H845" s="11">
        <v>23.8</v>
      </c>
      <c r="I845" s="11">
        <v>1676.39</v>
      </c>
      <c r="O845" s="6"/>
      <c r="P845" s="3"/>
    </row>
    <row r="846" spans="1:16" x14ac:dyDescent="0.35">
      <c r="A846" t="s">
        <v>8</v>
      </c>
      <c r="B846" t="s">
        <v>28</v>
      </c>
      <c r="C846" s="11">
        <v>2008</v>
      </c>
      <c r="D846" s="11">
        <v>1406</v>
      </c>
      <c r="E846" s="12">
        <f t="shared" si="44"/>
        <v>0.8281939363951768</v>
      </c>
      <c r="F846" s="12">
        <f t="shared" si="45"/>
        <v>0.3168872030309382</v>
      </c>
      <c r="G846" s="11">
        <v>7025.9</v>
      </c>
      <c r="H846" s="11">
        <v>21.5</v>
      </c>
      <c r="I846" s="11">
        <v>407.71</v>
      </c>
      <c r="O846" s="6"/>
      <c r="P846" s="3"/>
    </row>
    <row r="847" spans="1:16" x14ac:dyDescent="0.35">
      <c r="A847" t="s">
        <v>9</v>
      </c>
      <c r="B847" t="s">
        <v>28</v>
      </c>
      <c r="C847" s="11">
        <v>2008</v>
      </c>
      <c r="D847" s="11">
        <v>84</v>
      </c>
      <c r="E847" s="12">
        <f t="shared" si="44"/>
        <v>4.9479580837265197E-2</v>
      </c>
      <c r="F847" s="12">
        <f t="shared" si="45"/>
        <v>1.8932094633427318E-2</v>
      </c>
      <c r="G847" s="11">
        <v>464</v>
      </c>
      <c r="H847" s="11">
        <v>24.7</v>
      </c>
      <c r="I847" s="11">
        <v>1436.78</v>
      </c>
      <c r="O847" s="6"/>
      <c r="P847" s="3"/>
    </row>
    <row r="848" spans="1:16" x14ac:dyDescent="0.35">
      <c r="A848" t="s">
        <v>33</v>
      </c>
      <c r="B848" t="s">
        <v>28</v>
      </c>
      <c r="C848" s="11">
        <v>2008</v>
      </c>
      <c r="D848" s="11">
        <v>1370</v>
      </c>
      <c r="E848" s="12">
        <f t="shared" si="44"/>
        <v>0.80698840175063469</v>
      </c>
      <c r="F848" s="12">
        <f t="shared" si="45"/>
        <v>0.30877344818804081</v>
      </c>
      <c r="G848" s="11">
        <v>9355.7000000000007</v>
      </c>
      <c r="H848" s="11">
        <v>23.4</v>
      </c>
      <c r="I848" s="11">
        <v>597.27</v>
      </c>
      <c r="O848" s="6"/>
      <c r="P848" s="3"/>
    </row>
    <row r="849" spans="1:16" x14ac:dyDescent="0.35">
      <c r="A849" t="s">
        <v>10</v>
      </c>
      <c r="B849" t="s">
        <v>28</v>
      </c>
      <c r="C849" s="11">
        <v>2008</v>
      </c>
      <c r="D849" s="11">
        <v>3143</v>
      </c>
      <c r="E849" s="12">
        <f t="shared" si="44"/>
        <v>1.8513609829943392</v>
      </c>
      <c r="F849" s="12">
        <f t="shared" si="45"/>
        <v>0.70837587420073878</v>
      </c>
      <c r="G849" s="11">
        <v>57275</v>
      </c>
      <c r="H849" s="11">
        <v>23.4</v>
      </c>
      <c r="I849" s="11">
        <v>297.13</v>
      </c>
      <c r="O849" s="6"/>
      <c r="P849" s="3"/>
    </row>
    <row r="850" spans="1:16" x14ac:dyDescent="0.35">
      <c r="A850" t="s">
        <v>11</v>
      </c>
      <c r="B850" t="s">
        <v>28</v>
      </c>
      <c r="C850" s="11">
        <v>2008</v>
      </c>
      <c r="D850" s="11">
        <v>233</v>
      </c>
      <c r="E850" s="12">
        <f t="shared" si="44"/>
        <v>0.1372469325605094</v>
      </c>
      <c r="F850" s="12">
        <f t="shared" si="45"/>
        <v>5.2514024399863871E-2</v>
      </c>
      <c r="G850" s="11">
        <v>1842.8</v>
      </c>
      <c r="H850" s="11">
        <v>23.7</v>
      </c>
      <c r="I850" s="11">
        <v>581.53</v>
      </c>
      <c r="O850" s="6"/>
      <c r="P850" s="3"/>
    </row>
    <row r="851" spans="1:16" x14ac:dyDescent="0.35">
      <c r="A851" t="s">
        <v>34</v>
      </c>
      <c r="B851" t="s">
        <v>28</v>
      </c>
      <c r="C851" s="11">
        <v>2008</v>
      </c>
      <c r="D851" s="11">
        <v>340</v>
      </c>
      <c r="E851" s="12">
        <f t="shared" si="44"/>
        <v>0.200274493865121</v>
      </c>
      <c r="F851" s="12">
        <f t="shared" si="45"/>
        <v>7.662990684958676E-2</v>
      </c>
      <c r="G851" s="11">
        <v>1787.2</v>
      </c>
      <c r="H851" s="11">
        <v>21.3</v>
      </c>
      <c r="I851" s="11">
        <v>246.38</v>
      </c>
      <c r="O851" s="6"/>
      <c r="P851" s="3"/>
    </row>
    <row r="852" spans="1:16" x14ac:dyDescent="0.35">
      <c r="A852" t="s">
        <v>13</v>
      </c>
      <c r="B852" t="s">
        <v>28</v>
      </c>
      <c r="C852" s="11">
        <v>2008</v>
      </c>
      <c r="D852" s="11">
        <v>400</v>
      </c>
      <c r="E852" s="12">
        <f t="shared" si="44"/>
        <v>0.23561705160602472</v>
      </c>
      <c r="F852" s="12">
        <f t="shared" si="45"/>
        <v>9.015283158774913E-2</v>
      </c>
      <c r="G852" s="11">
        <v>971.1</v>
      </c>
      <c r="H852" s="11">
        <v>23.4</v>
      </c>
      <c r="I852" s="11">
        <v>1457.9</v>
      </c>
      <c r="O852" s="6"/>
      <c r="P852" s="3"/>
    </row>
    <row r="853" spans="1:16" x14ac:dyDescent="0.35">
      <c r="A853" t="s">
        <v>35</v>
      </c>
      <c r="B853" t="s">
        <v>28</v>
      </c>
      <c r="C853" s="11">
        <v>2008</v>
      </c>
      <c r="D853" s="11">
        <v>8003</v>
      </c>
      <c r="E853" s="12">
        <f t="shared" si="44"/>
        <v>4.7141081600075401</v>
      </c>
      <c r="F853" s="12">
        <f t="shared" si="45"/>
        <v>1.8037327779918906</v>
      </c>
      <c r="G853" s="11">
        <v>90234.9</v>
      </c>
      <c r="H853" s="11">
        <v>22.4</v>
      </c>
      <c r="I853" s="11">
        <v>576.66</v>
      </c>
      <c r="O853" s="6"/>
      <c r="P853" s="3"/>
    </row>
    <row r="854" spans="1:16" x14ac:dyDescent="0.35">
      <c r="A854" t="s">
        <v>14</v>
      </c>
      <c r="B854" t="s">
        <v>28</v>
      </c>
      <c r="C854" s="11">
        <v>2008</v>
      </c>
      <c r="D854" s="11">
        <v>273</v>
      </c>
      <c r="E854" s="12">
        <f t="shared" si="44"/>
        <v>0.16080863772111187</v>
      </c>
      <c r="F854" s="12">
        <f t="shared" si="45"/>
        <v>6.1529307558638779E-2</v>
      </c>
      <c r="G854" s="11">
        <v>1028.4000000000001</v>
      </c>
      <c r="H854" s="11">
        <v>24</v>
      </c>
      <c r="I854" s="11">
        <v>1716.06</v>
      </c>
      <c r="O854" s="6"/>
      <c r="P854" s="3"/>
    </row>
    <row r="855" spans="1:16" x14ac:dyDescent="0.35">
      <c r="A855" t="s">
        <v>15</v>
      </c>
      <c r="B855" t="s">
        <v>28</v>
      </c>
      <c r="C855" s="11">
        <v>2008</v>
      </c>
      <c r="D855" s="11">
        <v>14372</v>
      </c>
      <c r="E855" s="12">
        <f t="shared" si="44"/>
        <v>8.4657206642044684</v>
      </c>
      <c r="F855" s="12">
        <f t="shared" si="45"/>
        <v>3.2391912389478263</v>
      </c>
      <c r="G855" s="11">
        <v>92245</v>
      </c>
      <c r="H855" s="11">
        <v>23</v>
      </c>
      <c r="I855" s="11">
        <v>774.26</v>
      </c>
      <c r="O855" s="6"/>
      <c r="P855" s="3"/>
    </row>
    <row r="856" spans="1:16" x14ac:dyDescent="0.35">
      <c r="A856" t="s">
        <v>16</v>
      </c>
      <c r="B856" t="s">
        <v>28</v>
      </c>
      <c r="C856" s="11">
        <v>2008</v>
      </c>
      <c r="D856" s="11">
        <v>203</v>
      </c>
      <c r="E856" s="12">
        <f t="shared" si="44"/>
        <v>0.11957565369005756</v>
      </c>
      <c r="F856" s="12">
        <f t="shared" si="45"/>
        <v>4.5752562030782686E-2</v>
      </c>
      <c r="G856" s="11">
        <v>626.20000000000005</v>
      </c>
      <c r="H856" s="11">
        <v>23.9</v>
      </c>
      <c r="I856" s="11">
        <v>1447.37</v>
      </c>
      <c r="O856" s="6"/>
      <c r="P856" s="3"/>
    </row>
    <row r="857" spans="1:16" x14ac:dyDescent="0.35">
      <c r="A857" t="s">
        <v>17</v>
      </c>
      <c r="B857" t="s">
        <v>28</v>
      </c>
      <c r="C857" s="11">
        <v>2008</v>
      </c>
      <c r="D857" s="11">
        <v>906</v>
      </c>
      <c r="E857" s="12">
        <f t="shared" si="44"/>
        <v>0.53367262188764608</v>
      </c>
      <c r="F857" s="12">
        <f t="shared" si="45"/>
        <v>0.20419616354625178</v>
      </c>
      <c r="G857" s="11">
        <v>5825.3</v>
      </c>
      <c r="H857" s="11">
        <v>22</v>
      </c>
      <c r="I857" s="11">
        <v>632.38</v>
      </c>
      <c r="M857" s="3"/>
      <c r="O857" s="6"/>
      <c r="P857" s="3"/>
    </row>
    <row r="858" spans="1:16" x14ac:dyDescent="0.35">
      <c r="A858" t="s">
        <v>100</v>
      </c>
      <c r="B858" t="s">
        <v>28</v>
      </c>
      <c r="C858" s="11">
        <v>2008</v>
      </c>
      <c r="D858" s="11">
        <v>197</v>
      </c>
      <c r="E858" s="12">
        <f t="shared" si="44"/>
        <v>0.11604139791596718</v>
      </c>
      <c r="F858" s="12">
        <f t="shared" si="45"/>
        <v>4.4400269556966444E-2</v>
      </c>
      <c r="G858" s="11">
        <v>43.6</v>
      </c>
      <c r="H858" s="11">
        <v>24.9</v>
      </c>
      <c r="I858" s="11">
        <v>438.36</v>
      </c>
      <c r="M858" s="3"/>
      <c r="O858" s="6"/>
      <c r="P858" s="3"/>
    </row>
    <row r="859" spans="1:16" x14ac:dyDescent="0.35">
      <c r="A859" t="s">
        <v>18</v>
      </c>
      <c r="B859" t="s">
        <v>28</v>
      </c>
      <c r="C859" s="11">
        <v>2008</v>
      </c>
      <c r="D859" s="11">
        <v>913</v>
      </c>
      <c r="E859" s="12">
        <f t="shared" si="44"/>
        <v>0.53779592029075141</v>
      </c>
      <c r="F859" s="12">
        <f t="shared" si="45"/>
        <v>0.20577383809903738</v>
      </c>
      <c r="G859" s="11">
        <v>10773.2</v>
      </c>
      <c r="H859" s="11">
        <v>22.2</v>
      </c>
      <c r="I859" s="11">
        <v>359.05</v>
      </c>
      <c r="M859" s="3"/>
      <c r="O859" s="6"/>
      <c r="P859" s="3"/>
    </row>
    <row r="860" spans="1:16" x14ac:dyDescent="0.35">
      <c r="A860" t="s">
        <v>19</v>
      </c>
      <c r="B860" t="s">
        <v>28</v>
      </c>
      <c r="C860" s="11">
        <v>2008</v>
      </c>
      <c r="D860" s="11">
        <v>159</v>
      </c>
      <c r="E860" s="12">
        <f t="shared" si="44"/>
        <v>9.3657778013394824E-2</v>
      </c>
      <c r="F860" s="12">
        <f t="shared" si="45"/>
        <v>3.583575055613028E-2</v>
      </c>
      <c r="G860" s="11">
        <v>122.8</v>
      </c>
      <c r="H860" s="11">
        <v>23.3</v>
      </c>
      <c r="I860" s="11">
        <v>1158.5999999999999</v>
      </c>
      <c r="M860" s="3"/>
      <c r="O860" s="6"/>
      <c r="P860" s="3"/>
    </row>
    <row r="861" spans="1:16" x14ac:dyDescent="0.35">
      <c r="A861" t="s">
        <v>20</v>
      </c>
      <c r="B861" t="s">
        <v>28</v>
      </c>
      <c r="C861" s="11">
        <v>2008</v>
      </c>
      <c r="D861" s="11">
        <v>180</v>
      </c>
      <c r="E861" s="12">
        <f t="shared" si="44"/>
        <v>0.10602767322271114</v>
      </c>
      <c r="F861" s="12">
        <f t="shared" si="45"/>
        <v>4.0568774214487111E-2</v>
      </c>
      <c r="G861" s="11">
        <v>17261.8</v>
      </c>
      <c r="H861" s="11">
        <v>22.1</v>
      </c>
      <c r="I861" s="11">
        <v>229.61</v>
      </c>
      <c r="M861" s="3"/>
      <c r="O861" s="6"/>
      <c r="P861" s="3"/>
    </row>
    <row r="862" spans="1:16" x14ac:dyDescent="0.35">
      <c r="A862" t="s">
        <v>21</v>
      </c>
      <c r="B862" t="s">
        <v>28</v>
      </c>
      <c r="C862" s="11">
        <v>2008</v>
      </c>
      <c r="D862" s="11">
        <v>31</v>
      </c>
      <c r="E862" s="12">
        <f t="shared" si="44"/>
        <v>1.8260321499466915E-2</v>
      </c>
      <c r="F862" s="12">
        <f t="shared" si="45"/>
        <v>6.9868444480505575E-3</v>
      </c>
      <c r="G862" s="11">
        <v>359.7</v>
      </c>
      <c r="H862" s="11">
        <v>25.5</v>
      </c>
      <c r="I862" s="11">
        <v>717.2</v>
      </c>
      <c r="M862" s="3"/>
      <c r="O862" s="5"/>
      <c r="P862" s="3"/>
    </row>
    <row r="863" spans="1:16" x14ac:dyDescent="0.35">
      <c r="A863" t="s">
        <v>22</v>
      </c>
      <c r="B863" t="s">
        <v>28</v>
      </c>
      <c r="C863" s="11">
        <v>2008</v>
      </c>
      <c r="D863" s="11">
        <v>2456</v>
      </c>
      <c r="E863" s="12">
        <f t="shared" si="44"/>
        <v>1.4466886968609918</v>
      </c>
      <c r="F863" s="12">
        <f t="shared" si="45"/>
        <v>0.55353838594877969</v>
      </c>
      <c r="G863" s="11">
        <v>13635.6</v>
      </c>
      <c r="H863" s="11">
        <v>26</v>
      </c>
      <c r="I863" s="11">
        <v>834.06</v>
      </c>
      <c r="M863" s="3"/>
      <c r="O863" s="6"/>
      <c r="P863" s="3"/>
    </row>
    <row r="864" spans="1:16" x14ac:dyDescent="0.35">
      <c r="A864" t="s">
        <v>38</v>
      </c>
      <c r="B864" t="s">
        <v>28</v>
      </c>
      <c r="C864" s="11">
        <v>2008</v>
      </c>
      <c r="D864" s="11">
        <v>2322</v>
      </c>
      <c r="E864" s="12">
        <f t="shared" si="44"/>
        <v>1.3677569845729736</v>
      </c>
      <c r="F864" s="12">
        <f t="shared" si="45"/>
        <v>0.52333718736688373</v>
      </c>
      <c r="G864" s="11">
        <v>15397</v>
      </c>
      <c r="H864" s="11">
        <v>23</v>
      </c>
      <c r="I864" s="11">
        <v>960.27</v>
      </c>
      <c r="M864" s="3"/>
      <c r="O864" s="6"/>
      <c r="P864" s="3"/>
    </row>
    <row r="865" spans="1:16" x14ac:dyDescent="0.35">
      <c r="A865" t="s">
        <v>23</v>
      </c>
      <c r="B865" t="s">
        <v>28</v>
      </c>
      <c r="C865" s="11">
        <v>2008</v>
      </c>
      <c r="D865" s="11">
        <v>3820</v>
      </c>
      <c r="E865" s="12">
        <f t="shared" si="44"/>
        <v>2.2501428428375361</v>
      </c>
      <c r="F865" s="12">
        <f t="shared" si="45"/>
        <v>0.86095954166300426</v>
      </c>
      <c r="G865" s="11">
        <v>1834.3</v>
      </c>
      <c r="H865" s="11">
        <v>22.1</v>
      </c>
      <c r="I865" s="11">
        <v>382.99</v>
      </c>
      <c r="M865" s="3"/>
      <c r="O865" s="6"/>
      <c r="P865" s="3"/>
    </row>
    <row r="866" spans="1:16" x14ac:dyDescent="0.35">
      <c r="A866" t="s">
        <v>24</v>
      </c>
      <c r="B866" t="s">
        <v>28</v>
      </c>
      <c r="C866" s="11">
        <v>2008</v>
      </c>
      <c r="D866" s="11">
        <v>169767</v>
      </c>
      <c r="E866" s="12">
        <f t="shared" si="44"/>
        <v>100</v>
      </c>
      <c r="F866" s="12">
        <f t="shared" si="45"/>
        <v>38.262439400393518</v>
      </c>
      <c r="G866" s="11">
        <v>1337838.2000000002</v>
      </c>
      <c r="O866" s="6"/>
      <c r="P866" s="3"/>
    </row>
    <row r="867" spans="1:16" x14ac:dyDescent="0.35">
      <c r="A867" t="s">
        <v>74</v>
      </c>
      <c r="B867" t="s">
        <v>73</v>
      </c>
      <c r="C867" s="11">
        <v>2008</v>
      </c>
      <c r="D867" s="11">
        <v>1115</v>
      </c>
      <c r="E867" s="12">
        <f>(D867/273924)*100</f>
        <v>0.40704721017508505</v>
      </c>
      <c r="F867" s="12">
        <f t="shared" si="45"/>
        <v>0.2513010180508507</v>
      </c>
      <c r="G867" s="11">
        <v>7583.7</v>
      </c>
      <c r="H867" s="11">
        <v>23.5</v>
      </c>
      <c r="I867" s="13">
        <v>347.56</v>
      </c>
    </row>
    <row r="868" spans="1:16" x14ac:dyDescent="0.35">
      <c r="A868" t="s">
        <v>40</v>
      </c>
      <c r="B868" t="s">
        <v>73</v>
      </c>
      <c r="C868" s="11">
        <v>2008</v>
      </c>
      <c r="D868" s="11">
        <v>7101</v>
      </c>
      <c r="E868" s="12">
        <f t="shared" ref="E868:E909" si="46">(D868/273924)*100</f>
        <v>2.5923248784334341</v>
      </c>
      <c r="F868" s="12">
        <f t="shared" si="45"/>
        <v>1.6004381427615164</v>
      </c>
      <c r="G868" s="11">
        <v>59309.1</v>
      </c>
      <c r="H868" s="11">
        <v>24.1</v>
      </c>
      <c r="I868" s="13">
        <v>269.06</v>
      </c>
    </row>
    <row r="869" spans="1:16" x14ac:dyDescent="0.35">
      <c r="A869" t="s">
        <v>41</v>
      </c>
      <c r="B869" t="s">
        <v>73</v>
      </c>
      <c r="C869" s="11">
        <v>2008</v>
      </c>
      <c r="D869" s="11">
        <v>3325</v>
      </c>
      <c r="E869" s="12">
        <f t="shared" si="46"/>
        <v>1.2138403352754779</v>
      </c>
      <c r="F869" s="12">
        <f t="shared" si="45"/>
        <v>0.74939541257316467</v>
      </c>
      <c r="G869" s="11">
        <v>12213</v>
      </c>
      <c r="H869" s="11">
        <v>25.4</v>
      </c>
      <c r="I869" s="13">
        <v>1424.37</v>
      </c>
    </row>
    <row r="870" spans="1:16" x14ac:dyDescent="0.35">
      <c r="A870" t="s">
        <v>42</v>
      </c>
      <c r="B870" t="s">
        <v>73</v>
      </c>
      <c r="C870" s="11">
        <v>2008</v>
      </c>
      <c r="D870" s="11">
        <v>73470</v>
      </c>
      <c r="E870" s="12">
        <f t="shared" si="46"/>
        <v>26.82130810005695</v>
      </c>
      <c r="F870" s="12">
        <f t="shared" si="45"/>
        <v>16.558821341879824</v>
      </c>
      <c r="G870" s="11">
        <v>326212.09999999998</v>
      </c>
      <c r="H870" s="11">
        <v>25.1</v>
      </c>
      <c r="I870" s="13">
        <v>1112.46</v>
      </c>
    </row>
    <row r="871" spans="1:16" x14ac:dyDescent="0.35">
      <c r="A871" t="s">
        <v>43</v>
      </c>
      <c r="B871" t="s">
        <v>73</v>
      </c>
      <c r="C871" s="11">
        <v>2008</v>
      </c>
      <c r="D871" s="11">
        <v>3672</v>
      </c>
      <c r="E871" s="12">
        <f t="shared" si="46"/>
        <v>1.3405178078591142</v>
      </c>
      <c r="F871" s="12">
        <f t="shared" si="45"/>
        <v>0.82760299397553694</v>
      </c>
      <c r="G871" s="11">
        <v>11280.5</v>
      </c>
      <c r="H871" s="11">
        <v>23.9</v>
      </c>
      <c r="I871" s="13">
        <v>376.83</v>
      </c>
    </row>
    <row r="872" spans="1:16" x14ac:dyDescent="0.35">
      <c r="A872" t="s">
        <v>44</v>
      </c>
      <c r="B872" t="s">
        <v>73</v>
      </c>
      <c r="C872" s="11">
        <v>2008</v>
      </c>
      <c r="D872" s="11">
        <v>52</v>
      </c>
      <c r="E872" s="12">
        <f t="shared" si="46"/>
        <v>1.8983367649421008E-2</v>
      </c>
      <c r="F872" s="12">
        <f t="shared" si="45"/>
        <v>1.1719868106407388E-2</v>
      </c>
      <c r="G872" s="11">
        <v>23.7</v>
      </c>
      <c r="H872" s="11">
        <v>25.1</v>
      </c>
      <c r="I872" s="13">
        <v>2101.61</v>
      </c>
    </row>
    <row r="873" spans="1:16" x14ac:dyDescent="0.35">
      <c r="A873" t="s">
        <v>45</v>
      </c>
      <c r="B873" t="s">
        <v>73</v>
      </c>
      <c r="C873" s="11">
        <v>2008</v>
      </c>
      <c r="D873" s="11">
        <v>873</v>
      </c>
      <c r="E873" s="12">
        <f t="shared" si="46"/>
        <v>0.31870153765277959</v>
      </c>
      <c r="F873" s="12">
        <f t="shared" si="45"/>
        <v>0.19675855494026251</v>
      </c>
      <c r="G873" s="11">
        <v>6809.3</v>
      </c>
      <c r="H873" s="11">
        <v>24.6</v>
      </c>
      <c r="I873" s="13">
        <v>225</v>
      </c>
    </row>
    <row r="874" spans="1:16" x14ac:dyDescent="0.35">
      <c r="A874" t="s">
        <v>46</v>
      </c>
      <c r="B874" t="s">
        <v>73</v>
      </c>
      <c r="C874" s="11">
        <v>2008</v>
      </c>
      <c r="D874" s="11">
        <v>87</v>
      </c>
      <c r="E874" s="12">
        <f t="shared" si="46"/>
        <v>3.1760634336531306E-2</v>
      </c>
      <c r="F874" s="12">
        <f t="shared" si="45"/>
        <v>1.9608240870335438E-2</v>
      </c>
      <c r="G874" s="11">
        <v>844.2</v>
      </c>
      <c r="H874" s="11">
        <v>26.8</v>
      </c>
      <c r="I874" s="13">
        <v>258.31</v>
      </c>
    </row>
    <row r="875" spans="1:16" x14ac:dyDescent="0.35">
      <c r="A875" t="s">
        <v>47</v>
      </c>
      <c r="B875" t="s">
        <v>73</v>
      </c>
      <c r="C875" s="11">
        <v>2008</v>
      </c>
      <c r="D875" s="11">
        <v>82</v>
      </c>
      <c r="E875" s="12">
        <f t="shared" si="46"/>
        <v>2.9935310524086971E-2</v>
      </c>
      <c r="F875" s="12">
        <f t="shared" si="45"/>
        <v>1.8481330475488573E-2</v>
      </c>
      <c r="G875" s="11">
        <v>333.2</v>
      </c>
      <c r="H875" s="11">
        <v>22.7</v>
      </c>
      <c r="I875" s="13">
        <v>1329.09</v>
      </c>
    </row>
    <row r="876" spans="1:16" x14ac:dyDescent="0.35">
      <c r="A876" t="s">
        <v>85</v>
      </c>
      <c r="B876" t="s">
        <v>73</v>
      </c>
      <c r="C876" s="11">
        <v>2008</v>
      </c>
      <c r="D876" s="11">
        <v>109</v>
      </c>
      <c r="E876" s="12">
        <f t="shared" si="46"/>
        <v>3.9792059111286339E-2</v>
      </c>
      <c r="F876" s="12">
        <f t="shared" si="45"/>
        <v>2.4566646607661641E-2</v>
      </c>
      <c r="G876" s="11">
        <v>373</v>
      </c>
      <c r="H876" s="11">
        <v>24.6</v>
      </c>
      <c r="I876" s="13">
        <v>991.03</v>
      </c>
    </row>
    <row r="877" spans="1:16" x14ac:dyDescent="0.35">
      <c r="A877" t="s">
        <v>49</v>
      </c>
      <c r="B877" t="s">
        <v>73</v>
      </c>
      <c r="C877" s="11">
        <v>2008</v>
      </c>
      <c r="D877" s="11">
        <v>95</v>
      </c>
      <c r="E877" s="12">
        <f t="shared" si="46"/>
        <v>3.4681152436442222E-2</v>
      </c>
      <c r="F877" s="12">
        <f t="shared" si="45"/>
        <v>2.1411297502090417E-2</v>
      </c>
      <c r="G877" s="11">
        <v>361.8</v>
      </c>
      <c r="H877" s="11">
        <v>24.1</v>
      </c>
      <c r="I877" s="13">
        <v>1795.74</v>
      </c>
    </row>
    <row r="878" spans="1:16" x14ac:dyDescent="0.35">
      <c r="A878" t="s">
        <v>75</v>
      </c>
      <c r="B878" t="s">
        <v>73</v>
      </c>
      <c r="C878" s="11">
        <v>2008</v>
      </c>
      <c r="D878" s="11">
        <v>287</v>
      </c>
      <c r="E878" s="12">
        <f t="shared" si="46"/>
        <v>0.10477358683430441</v>
      </c>
      <c r="F878" s="12">
        <f t="shared" si="45"/>
        <v>6.4684656664210013E-2</v>
      </c>
      <c r="G878" s="11">
        <v>1907.2</v>
      </c>
      <c r="H878" s="11">
        <v>21.9</v>
      </c>
      <c r="I878" s="13">
        <v>508.19</v>
      </c>
    </row>
    <row r="879" spans="1:16" x14ac:dyDescent="0.35">
      <c r="A879" t="s">
        <v>88</v>
      </c>
      <c r="B879" t="s">
        <v>73</v>
      </c>
      <c r="C879" s="11">
        <v>2008</v>
      </c>
      <c r="D879" s="11">
        <v>98</v>
      </c>
      <c r="E879" s="12">
        <f t="shared" si="46"/>
        <v>3.5776346723908822E-2</v>
      </c>
      <c r="F879" s="12">
        <f t="shared" si="45"/>
        <v>2.2087443738998538E-2</v>
      </c>
    </row>
    <row r="880" spans="1:16" x14ac:dyDescent="0.35">
      <c r="A880" t="s">
        <v>76</v>
      </c>
      <c r="B880" t="s">
        <v>73</v>
      </c>
      <c r="C880" s="11">
        <v>2008</v>
      </c>
      <c r="D880" s="11">
        <v>6761</v>
      </c>
      <c r="E880" s="12">
        <f t="shared" si="46"/>
        <v>2.4682028591872198</v>
      </c>
      <c r="F880" s="12">
        <f t="shared" si="45"/>
        <v>1.5238082359119296</v>
      </c>
      <c r="G880" s="11">
        <v>68908.399999999994</v>
      </c>
      <c r="H880" s="11">
        <v>22.1</v>
      </c>
      <c r="I880" s="13">
        <v>290.93</v>
      </c>
    </row>
    <row r="881" spans="1:9" x14ac:dyDescent="0.35">
      <c r="A881" t="s">
        <v>52</v>
      </c>
      <c r="B881" t="s">
        <v>73</v>
      </c>
      <c r="C881" s="11">
        <v>2008</v>
      </c>
      <c r="D881" s="11">
        <v>77</v>
      </c>
      <c r="E881" s="12">
        <f t="shared" si="46"/>
        <v>2.8109986711642644E-2</v>
      </c>
      <c r="F881" s="12">
        <f t="shared" si="45"/>
        <v>1.7354420080641707E-2</v>
      </c>
      <c r="G881" s="11">
        <v>143</v>
      </c>
      <c r="H881" s="11">
        <v>24.8</v>
      </c>
      <c r="I881" s="13">
        <v>1603.19</v>
      </c>
    </row>
    <row r="882" spans="1:9" x14ac:dyDescent="0.35">
      <c r="A882" t="s">
        <v>89</v>
      </c>
      <c r="B882" t="s">
        <v>73</v>
      </c>
      <c r="C882" s="11">
        <v>2008</v>
      </c>
      <c r="D882" s="11">
        <v>93</v>
      </c>
      <c r="E882" s="12">
        <f t="shared" si="46"/>
        <v>3.3951022911464498E-2</v>
      </c>
      <c r="F882" s="12">
        <f t="shared" si="45"/>
        <v>2.0960533344151676E-2</v>
      </c>
    </row>
    <row r="883" spans="1:9" x14ac:dyDescent="0.35">
      <c r="A883" t="s">
        <v>53</v>
      </c>
      <c r="B883" t="s">
        <v>73</v>
      </c>
      <c r="C883" s="11">
        <v>2008</v>
      </c>
      <c r="D883" s="11">
        <v>1282</v>
      </c>
      <c r="E883" s="12">
        <f t="shared" si="46"/>
        <v>0.4680130255107256</v>
      </c>
      <c r="F883" s="12">
        <f t="shared" si="45"/>
        <v>0.28893982523873596</v>
      </c>
      <c r="G883" s="11">
        <v>5543.6</v>
      </c>
      <c r="H883" s="11">
        <v>24.6</v>
      </c>
      <c r="I883" s="13">
        <v>1227.19</v>
      </c>
    </row>
    <row r="884" spans="1:9" x14ac:dyDescent="0.35">
      <c r="A884" t="s">
        <v>78</v>
      </c>
      <c r="B884" t="s">
        <v>73</v>
      </c>
      <c r="C884" s="11">
        <v>2008</v>
      </c>
      <c r="D884" s="11">
        <v>799</v>
      </c>
      <c r="E884" s="12">
        <f t="shared" si="46"/>
        <v>0.29168674522860355</v>
      </c>
      <c r="F884" s="12">
        <f t="shared" si="45"/>
        <v>0.18008028109652888</v>
      </c>
      <c r="G884" s="11">
        <v>2147</v>
      </c>
      <c r="H884" s="11">
        <v>25</v>
      </c>
      <c r="I884" s="13">
        <v>1608.32</v>
      </c>
    </row>
    <row r="885" spans="1:9" x14ac:dyDescent="0.35">
      <c r="A885" t="s">
        <v>54</v>
      </c>
      <c r="B885" t="s">
        <v>73</v>
      </c>
      <c r="C885" s="11">
        <v>2008</v>
      </c>
      <c r="D885" s="11">
        <v>46693</v>
      </c>
      <c r="E885" s="12">
        <f t="shared" si="46"/>
        <v>17.045968954892597</v>
      </c>
      <c r="F885" s="12">
        <f t="shared" si="45"/>
        <v>10.523765413316925</v>
      </c>
      <c r="G885" s="11">
        <v>225770</v>
      </c>
      <c r="H885" s="11">
        <v>24.9</v>
      </c>
      <c r="I885" s="13">
        <v>648.88</v>
      </c>
    </row>
    <row r="886" spans="1:9" x14ac:dyDescent="0.35">
      <c r="A886" t="s">
        <v>77</v>
      </c>
      <c r="B886" t="s">
        <v>73</v>
      </c>
      <c r="C886" s="11">
        <v>2008</v>
      </c>
      <c r="D886" s="11">
        <v>156</v>
      </c>
      <c r="E886" s="12">
        <f t="shared" si="46"/>
        <v>5.6950102948263026E-2</v>
      </c>
      <c r="F886" s="12">
        <f t="shared" si="45"/>
        <v>3.5159604319222167E-2</v>
      </c>
      <c r="G886" s="11">
        <v>439.3</v>
      </c>
      <c r="H886" s="11">
        <v>21.3</v>
      </c>
      <c r="I886" s="13">
        <v>2609.42</v>
      </c>
    </row>
    <row r="887" spans="1:9" x14ac:dyDescent="0.35">
      <c r="A887" t="s">
        <v>55</v>
      </c>
      <c r="B887" t="s">
        <v>73</v>
      </c>
      <c r="C887" s="11">
        <v>2008</v>
      </c>
      <c r="D887" s="11">
        <v>636</v>
      </c>
      <c r="E887" s="12">
        <f t="shared" si="46"/>
        <v>0.23218118894291848</v>
      </c>
      <c r="F887" s="12">
        <f t="shared" si="45"/>
        <v>0.14334300222452112</v>
      </c>
      <c r="G887" s="11">
        <v>8985.2000000000007</v>
      </c>
      <c r="H887" s="11">
        <v>23.7</v>
      </c>
      <c r="I887" s="13">
        <v>182.95</v>
      </c>
    </row>
    <row r="888" spans="1:9" x14ac:dyDescent="0.35">
      <c r="A888" t="s">
        <v>56</v>
      </c>
      <c r="B888" t="s">
        <v>73</v>
      </c>
      <c r="C888" s="11">
        <v>2008</v>
      </c>
      <c r="D888" s="11">
        <v>67</v>
      </c>
      <c r="E888" s="12">
        <f t="shared" si="46"/>
        <v>2.4459339086753993E-2</v>
      </c>
      <c r="F888" s="12">
        <f t="shared" si="45"/>
        <v>1.510059929094798E-2</v>
      </c>
      <c r="G888" s="11">
        <v>272</v>
      </c>
      <c r="H888" s="11">
        <v>24.5</v>
      </c>
      <c r="I888" s="13">
        <v>1015.99</v>
      </c>
    </row>
    <row r="889" spans="1:9" x14ac:dyDescent="0.35">
      <c r="A889" t="s">
        <v>79</v>
      </c>
      <c r="B889" t="s">
        <v>73</v>
      </c>
      <c r="C889" s="11">
        <v>2008</v>
      </c>
      <c r="D889" s="11">
        <v>133</v>
      </c>
      <c r="E889" s="12">
        <f t="shared" si="46"/>
        <v>4.8553613411019117E-2</v>
      </c>
      <c r="F889" s="12">
        <f t="shared" si="45"/>
        <v>2.9975816502926588E-2</v>
      </c>
      <c r="G889" s="11">
        <v>280.60000000000002</v>
      </c>
      <c r="H889" s="11">
        <v>26.2</v>
      </c>
      <c r="I889" s="13">
        <v>737.51</v>
      </c>
    </row>
    <row r="890" spans="1:9" x14ac:dyDescent="0.35">
      <c r="A890" t="s">
        <v>57</v>
      </c>
      <c r="B890" t="s">
        <v>73</v>
      </c>
      <c r="C890" s="11">
        <v>2008</v>
      </c>
      <c r="D890" s="11">
        <v>151</v>
      </c>
      <c r="E890" s="12">
        <f t="shared" si="46"/>
        <v>5.5124779135818695E-2</v>
      </c>
      <c r="F890" s="12">
        <f t="shared" si="45"/>
        <v>3.4032693924375301E-2</v>
      </c>
      <c r="G890" s="11">
        <v>326.89999999999998</v>
      </c>
      <c r="H890" s="11">
        <v>23.9</v>
      </c>
      <c r="I890" s="13">
        <v>1574.72</v>
      </c>
    </row>
    <row r="891" spans="1:9" x14ac:dyDescent="0.35">
      <c r="A891" t="s">
        <v>58</v>
      </c>
      <c r="B891" t="s">
        <v>73</v>
      </c>
      <c r="C891" s="11">
        <v>2008</v>
      </c>
      <c r="D891" s="11">
        <v>1588</v>
      </c>
      <c r="E891" s="12">
        <f t="shared" si="46"/>
        <v>0.57972284283231845</v>
      </c>
      <c r="F891" s="12">
        <f t="shared" si="45"/>
        <v>0.35790674140336409</v>
      </c>
      <c r="G891" s="11">
        <v>9489.2999999999993</v>
      </c>
      <c r="H891" s="11">
        <v>25.9</v>
      </c>
      <c r="I891" s="13">
        <v>1319.24</v>
      </c>
    </row>
    <row r="892" spans="1:9" x14ac:dyDescent="0.35">
      <c r="A892" t="s">
        <v>59</v>
      </c>
      <c r="B892" t="s">
        <v>73</v>
      </c>
      <c r="C892" s="11">
        <v>2008</v>
      </c>
      <c r="D892" s="11">
        <v>6584</v>
      </c>
      <c r="E892" s="12">
        <f t="shared" si="46"/>
        <v>2.4035863962266908</v>
      </c>
      <c r="F892" s="12">
        <f t="shared" si="45"/>
        <v>1.4839156079343507</v>
      </c>
      <c r="G892" s="11">
        <v>43510.6</v>
      </c>
      <c r="H892" s="11">
        <v>25.7</v>
      </c>
      <c r="I892" s="13">
        <v>938.71</v>
      </c>
    </row>
    <row r="893" spans="1:9" x14ac:dyDescent="0.35">
      <c r="A893" t="s">
        <v>60</v>
      </c>
      <c r="B893" t="s">
        <v>73</v>
      </c>
      <c r="C893" s="11">
        <v>2008</v>
      </c>
      <c r="D893" s="11">
        <v>25737</v>
      </c>
      <c r="E893" s="12">
        <f t="shared" si="46"/>
        <v>9.3956717921759321</v>
      </c>
      <c r="F893" s="12">
        <f t="shared" si="45"/>
        <v>5.8006585664347483</v>
      </c>
      <c r="G893" s="11">
        <v>105678.1</v>
      </c>
      <c r="H893" s="11">
        <v>24.8</v>
      </c>
      <c r="I893" s="13">
        <v>1962.03</v>
      </c>
    </row>
    <row r="894" spans="1:9" x14ac:dyDescent="0.35">
      <c r="A894" t="s">
        <v>61</v>
      </c>
      <c r="B894" t="s">
        <v>73</v>
      </c>
      <c r="C894" s="11">
        <v>2008</v>
      </c>
      <c r="D894" s="11">
        <v>21</v>
      </c>
      <c r="E894" s="12">
        <f t="shared" si="46"/>
        <v>7.6663600122661765E-3</v>
      </c>
      <c r="F894" s="12">
        <f t="shared" si="45"/>
        <v>4.7330236583568294E-3</v>
      </c>
      <c r="G894" s="11">
        <v>67.5</v>
      </c>
      <c r="H894" s="11">
        <v>26.3</v>
      </c>
      <c r="I894" s="13">
        <v>1598.89</v>
      </c>
    </row>
    <row r="895" spans="1:9" x14ac:dyDescent="0.35">
      <c r="A895" t="s">
        <v>62</v>
      </c>
      <c r="B895" t="s">
        <v>73</v>
      </c>
      <c r="C895" s="11">
        <v>2008</v>
      </c>
      <c r="D895" s="11">
        <v>67</v>
      </c>
      <c r="E895" s="12">
        <f t="shared" si="46"/>
        <v>2.4459339086753993E-2</v>
      </c>
      <c r="F895" s="12">
        <f t="shared" si="45"/>
        <v>1.510059929094798E-2</v>
      </c>
      <c r="G895" s="11">
        <v>1478</v>
      </c>
      <c r="H895" s="11">
        <v>25.9</v>
      </c>
      <c r="I895" s="13">
        <v>1137.8900000000001</v>
      </c>
    </row>
    <row r="896" spans="1:9" x14ac:dyDescent="0.35">
      <c r="A896" t="s">
        <v>63</v>
      </c>
      <c r="B896" t="s">
        <v>73</v>
      </c>
      <c r="C896" s="11">
        <v>2008</v>
      </c>
      <c r="D896" s="11">
        <v>271</v>
      </c>
      <c r="E896" s="12">
        <f t="shared" si="46"/>
        <v>9.8932550634482558E-2</v>
      </c>
      <c r="F896" s="12">
        <f t="shared" si="45"/>
        <v>6.1078543400700035E-2</v>
      </c>
      <c r="G896" s="11">
        <v>464.5</v>
      </c>
      <c r="H896" s="11">
        <v>24.3</v>
      </c>
      <c r="I896" s="13">
        <v>239.35</v>
      </c>
    </row>
    <row r="897" spans="1:9" x14ac:dyDescent="0.35">
      <c r="A897" t="s">
        <v>80</v>
      </c>
      <c r="B897" t="s">
        <v>73</v>
      </c>
      <c r="C897" s="11">
        <v>2008</v>
      </c>
      <c r="D897" s="11">
        <v>10882</v>
      </c>
      <c r="E897" s="12">
        <f t="shared" si="46"/>
        <v>3.9726347454038344</v>
      </c>
      <c r="F897" s="12">
        <f t="shared" si="45"/>
        <v>2.4526077833447153</v>
      </c>
      <c r="G897" s="11">
        <v>177683.6</v>
      </c>
      <c r="H897" s="11">
        <v>24.2</v>
      </c>
      <c r="I897" s="13">
        <v>253.07</v>
      </c>
    </row>
    <row r="898" spans="1:9" x14ac:dyDescent="0.35">
      <c r="A898" t="s">
        <v>64</v>
      </c>
      <c r="B898" t="s">
        <v>73</v>
      </c>
      <c r="C898" s="11">
        <v>2008</v>
      </c>
      <c r="D898" s="11">
        <v>6033</v>
      </c>
      <c r="E898" s="12">
        <f t="shared" si="46"/>
        <v>2.2024357120953257</v>
      </c>
      <c r="F898" s="12">
        <f t="shared" si="45"/>
        <v>1.3597300824222263</v>
      </c>
      <c r="G898" s="11">
        <v>70356.3</v>
      </c>
      <c r="H898" s="11">
        <v>24.7</v>
      </c>
      <c r="I898" s="13">
        <v>258.85000000000002</v>
      </c>
    </row>
    <row r="899" spans="1:9" x14ac:dyDescent="0.35">
      <c r="A899" t="s">
        <v>90</v>
      </c>
      <c r="B899" t="s">
        <v>73</v>
      </c>
      <c r="C899" s="11">
        <v>2008</v>
      </c>
      <c r="D899" s="11">
        <v>176</v>
      </c>
      <c r="E899" s="12">
        <f t="shared" si="46"/>
        <v>6.4251398198040335E-2</v>
      </c>
      <c r="F899" s="12">
        <f t="shared" si="45"/>
        <v>3.9667245898609621E-2</v>
      </c>
      <c r="G899" s="11">
        <v>1590.9</v>
      </c>
      <c r="H899" s="11">
        <v>22.8</v>
      </c>
      <c r="I899" s="13">
        <v>265.17</v>
      </c>
    </row>
    <row r="900" spans="1:9" x14ac:dyDescent="0.35">
      <c r="A900" t="s">
        <v>81</v>
      </c>
      <c r="B900" t="s">
        <v>73</v>
      </c>
      <c r="C900" s="11">
        <v>2008</v>
      </c>
      <c r="D900" s="11">
        <v>1856</v>
      </c>
      <c r="E900" s="12">
        <f t="shared" si="46"/>
        <v>0.67756019917933441</v>
      </c>
      <c r="F900" s="12">
        <f t="shared" si="45"/>
        <v>0.41830913856715596</v>
      </c>
      <c r="G900" s="11">
        <v>6796.2</v>
      </c>
      <c r="H900" s="11">
        <v>24.4</v>
      </c>
      <c r="I900" s="13">
        <v>886.76</v>
      </c>
    </row>
    <row r="901" spans="1:9" x14ac:dyDescent="0.35">
      <c r="A901" t="s">
        <v>65</v>
      </c>
      <c r="B901" t="s">
        <v>73</v>
      </c>
      <c r="C901" s="11">
        <v>2008</v>
      </c>
      <c r="D901" s="11">
        <v>48</v>
      </c>
      <c r="E901" s="12">
        <f t="shared" si="46"/>
        <v>1.7523108599465546E-2</v>
      </c>
      <c r="F901" s="12">
        <f t="shared" si="45"/>
        <v>1.0818339790529895E-2</v>
      </c>
      <c r="G901" s="11">
        <v>446.5</v>
      </c>
      <c r="H901" s="11">
        <v>23.7</v>
      </c>
      <c r="I901" s="13">
        <v>608.73</v>
      </c>
    </row>
    <row r="902" spans="1:9" x14ac:dyDescent="0.35">
      <c r="A902" t="s">
        <v>83</v>
      </c>
      <c r="B902" t="s">
        <v>73</v>
      </c>
      <c r="C902" s="11">
        <v>2008</v>
      </c>
      <c r="D902" s="11">
        <v>18318</v>
      </c>
      <c r="E902" s="12">
        <f t="shared" si="46"/>
        <v>6.6872563192710386</v>
      </c>
      <c r="F902" s="12">
        <f t="shared" si="45"/>
        <v>4.1285489225609711</v>
      </c>
      <c r="G902" s="11">
        <v>102230.5</v>
      </c>
      <c r="H902" s="11">
        <v>25.7</v>
      </c>
      <c r="I902" s="13">
        <v>703.94</v>
      </c>
    </row>
    <row r="903" spans="1:9" x14ac:dyDescent="0.35">
      <c r="A903" t="s">
        <v>66</v>
      </c>
      <c r="B903" t="s">
        <v>73</v>
      </c>
      <c r="C903" s="11">
        <v>2008</v>
      </c>
      <c r="D903" s="11">
        <v>159</v>
      </c>
      <c r="E903" s="12">
        <f t="shared" si="46"/>
        <v>5.8045297235729619E-2</v>
      </c>
      <c r="F903" s="12">
        <f t="shared" ref="F903:F909" si="47">(D903/443691)*100</f>
        <v>3.583575055613028E-2</v>
      </c>
      <c r="G903" s="11">
        <v>2005.2</v>
      </c>
      <c r="H903" s="11">
        <v>27.3</v>
      </c>
      <c r="I903" s="13">
        <v>535.28</v>
      </c>
    </row>
    <row r="904" spans="1:9" x14ac:dyDescent="0.35">
      <c r="A904" t="s">
        <v>82</v>
      </c>
      <c r="B904" t="s">
        <v>73</v>
      </c>
      <c r="C904" s="11">
        <v>2008</v>
      </c>
      <c r="D904" s="11">
        <v>771</v>
      </c>
      <c r="E904" s="12">
        <f t="shared" si="46"/>
        <v>0.2814649318789153</v>
      </c>
      <c r="F904" s="12">
        <f t="shared" si="47"/>
        <v>0.17376958288538644</v>
      </c>
      <c r="G904" s="11">
        <v>8649.2999999999993</v>
      </c>
      <c r="H904" s="11">
        <v>23.4</v>
      </c>
      <c r="I904" s="13">
        <v>411.48</v>
      </c>
    </row>
    <row r="905" spans="1:9" x14ac:dyDescent="0.35">
      <c r="A905" t="s">
        <v>67</v>
      </c>
      <c r="B905" t="s">
        <v>73</v>
      </c>
      <c r="C905" s="11">
        <v>2008</v>
      </c>
      <c r="D905" s="11">
        <v>102</v>
      </c>
      <c r="E905" s="12">
        <f t="shared" si="46"/>
        <v>3.7236605773864284E-2</v>
      </c>
      <c r="F905" s="12">
        <f t="shared" si="47"/>
        <v>2.2988972054876027E-2</v>
      </c>
      <c r="G905" s="11">
        <v>434.4</v>
      </c>
      <c r="H905" s="11">
        <v>25.7</v>
      </c>
      <c r="I905" s="13">
        <v>853.12</v>
      </c>
    </row>
    <row r="906" spans="1:9" x14ac:dyDescent="0.35">
      <c r="A906" t="s">
        <v>84</v>
      </c>
      <c r="B906" t="s">
        <v>73</v>
      </c>
      <c r="C906" s="11">
        <v>2008</v>
      </c>
      <c r="D906" s="11">
        <v>123</v>
      </c>
      <c r="E906" s="12">
        <f t="shared" si="46"/>
        <v>4.4902965786130455E-2</v>
      </c>
      <c r="F906" s="12">
        <f t="shared" si="47"/>
        <v>2.7721995713232857E-2</v>
      </c>
      <c r="G906" s="11">
        <v>914.5</v>
      </c>
      <c r="H906" s="11">
        <v>24.5</v>
      </c>
      <c r="I906" s="13">
        <v>754.39</v>
      </c>
    </row>
    <row r="907" spans="1:9" x14ac:dyDescent="0.35">
      <c r="A907" t="s">
        <v>68</v>
      </c>
      <c r="B907" t="s">
        <v>73</v>
      </c>
      <c r="C907" s="11">
        <v>2008</v>
      </c>
      <c r="D907" s="11">
        <v>48787</v>
      </c>
      <c r="E907" s="12">
        <f t="shared" si="46"/>
        <v>17.810414567544282</v>
      </c>
      <c r="F907" s="12">
        <f t="shared" si="47"/>
        <v>10.995715486678792</v>
      </c>
      <c r="G907" s="11">
        <v>397982</v>
      </c>
      <c r="H907" s="11">
        <v>21.6</v>
      </c>
      <c r="I907" s="13">
        <v>462.65</v>
      </c>
    </row>
    <row r="908" spans="1:9" x14ac:dyDescent="0.35">
      <c r="A908" t="s">
        <v>69</v>
      </c>
      <c r="B908" t="s">
        <v>73</v>
      </c>
      <c r="C908" s="11">
        <v>2008</v>
      </c>
      <c r="D908" s="11">
        <v>5191</v>
      </c>
      <c r="E908" s="12">
        <f t="shared" si="46"/>
        <v>1.8950511820797009</v>
      </c>
      <c r="F908" s="12">
        <f t="shared" si="47"/>
        <v>1.1699583719300144</v>
      </c>
      <c r="G908" s="11">
        <v>2963.2</v>
      </c>
      <c r="H908" s="11">
        <v>23.1</v>
      </c>
      <c r="I908" s="13">
        <v>444.5</v>
      </c>
    </row>
    <row r="909" spans="1:9" x14ac:dyDescent="0.35">
      <c r="A909" t="s">
        <v>70</v>
      </c>
      <c r="B909" t="s">
        <v>73</v>
      </c>
      <c r="C909" s="11">
        <v>2008</v>
      </c>
      <c r="D909" s="11">
        <v>273924</v>
      </c>
      <c r="E909" s="12">
        <f t="shared" si="46"/>
        <v>100</v>
      </c>
      <c r="F909" s="12">
        <f t="shared" si="47"/>
        <v>61.737560599606475</v>
      </c>
      <c r="G909" s="11">
        <v>1672807.3999999997</v>
      </c>
    </row>
    <row r="910" spans="1:9" x14ac:dyDescent="0.35">
      <c r="A910" t="s">
        <v>30</v>
      </c>
      <c r="B910" t="s">
        <v>28</v>
      </c>
      <c r="C910" s="11">
        <v>2007</v>
      </c>
      <c r="D910" s="11">
        <v>1376</v>
      </c>
      <c r="E910" s="12">
        <f>(D910/170389)*100</f>
        <v>0.80756386855959006</v>
      </c>
      <c r="F910" s="12">
        <f>(D910/445472)*100</f>
        <v>0.30888585590115653</v>
      </c>
      <c r="G910" s="11">
        <v>44919.8</v>
      </c>
      <c r="H910" s="11">
        <v>16.399999999999999</v>
      </c>
      <c r="I910" s="11">
        <v>176.14</v>
      </c>
    </row>
    <row r="911" spans="1:9" x14ac:dyDescent="0.35">
      <c r="A911" t="s">
        <v>2</v>
      </c>
      <c r="B911" t="s">
        <v>28</v>
      </c>
      <c r="C911" s="11">
        <v>2007</v>
      </c>
      <c r="D911" s="11">
        <v>267</v>
      </c>
      <c r="E911" s="12">
        <f t="shared" ref="E911:E938" si="48">(D911/170389)*100</f>
        <v>0.15670025647195535</v>
      </c>
      <c r="F911" s="12">
        <f t="shared" ref="F911:F974" si="49">(D911/445472)*100</f>
        <v>5.993642698082035E-2</v>
      </c>
    </row>
    <row r="912" spans="1:9" x14ac:dyDescent="0.35">
      <c r="A912" t="s">
        <v>31</v>
      </c>
      <c r="B912" t="s">
        <v>28</v>
      </c>
      <c r="C912" s="11">
        <v>2007</v>
      </c>
      <c r="D912" s="11">
        <v>91348</v>
      </c>
      <c r="E912" s="12">
        <f t="shared" si="48"/>
        <v>53.611442053184192</v>
      </c>
      <c r="F912" s="12">
        <f t="shared" si="49"/>
        <v>20.505890381438117</v>
      </c>
      <c r="G912" s="11">
        <v>589664</v>
      </c>
      <c r="H912" s="11">
        <v>23.8</v>
      </c>
      <c r="I912" s="11">
        <v>717.54</v>
      </c>
    </row>
    <row r="913" spans="1:9" x14ac:dyDescent="0.35">
      <c r="A913" t="s">
        <v>3</v>
      </c>
      <c r="B913" t="s">
        <v>28</v>
      </c>
      <c r="C913" s="11">
        <v>2007</v>
      </c>
      <c r="D913" s="11">
        <v>9489</v>
      </c>
      <c r="E913" s="12">
        <f t="shared" si="48"/>
        <v>5.5690214743909525</v>
      </c>
      <c r="F913" s="12">
        <f t="shared" si="49"/>
        <v>2.130100208318368</v>
      </c>
      <c r="G913" s="11">
        <v>84208.4</v>
      </c>
      <c r="H913" s="11">
        <v>20</v>
      </c>
      <c r="I913" s="11">
        <v>223.58</v>
      </c>
    </row>
    <row r="914" spans="1:9" x14ac:dyDescent="0.35">
      <c r="A914" t="s">
        <v>97</v>
      </c>
      <c r="B914" t="s">
        <v>28</v>
      </c>
      <c r="C914" s="11">
        <v>2007</v>
      </c>
      <c r="D914" s="11">
        <v>235</v>
      </c>
      <c r="E914" s="12">
        <f t="shared" si="48"/>
        <v>0.1379197013891742</v>
      </c>
      <c r="F914" s="12">
        <f t="shared" si="49"/>
        <v>5.2753034983119028E-2</v>
      </c>
      <c r="G914" s="11">
        <v>1122.4000000000001</v>
      </c>
      <c r="H914" s="11">
        <v>23.8</v>
      </c>
      <c r="I914" s="11">
        <v>296.01</v>
      </c>
    </row>
    <row r="915" spans="1:9" x14ac:dyDescent="0.35">
      <c r="A915" t="s">
        <v>4</v>
      </c>
      <c r="B915" t="s">
        <v>28</v>
      </c>
      <c r="C915" s="11">
        <v>2007</v>
      </c>
      <c r="D915" s="11">
        <v>26592</v>
      </c>
      <c r="E915" s="12">
        <f t="shared" si="48"/>
        <v>15.60664127379115</v>
      </c>
      <c r="F915" s="12">
        <f t="shared" si="49"/>
        <v>5.969398750089792</v>
      </c>
      <c r="G915" s="11">
        <v>319224.59999999998</v>
      </c>
      <c r="H915" s="11">
        <v>20.399999999999999</v>
      </c>
      <c r="I915" s="11">
        <v>185.21</v>
      </c>
    </row>
    <row r="916" spans="1:9" x14ac:dyDescent="0.35">
      <c r="A916" t="s">
        <v>5</v>
      </c>
      <c r="B916" t="s">
        <v>28</v>
      </c>
      <c r="C916" s="11">
        <v>2007</v>
      </c>
      <c r="D916" s="11">
        <v>1457</v>
      </c>
      <c r="E916" s="12">
        <f t="shared" si="48"/>
        <v>0.85510214861287992</v>
      </c>
      <c r="F916" s="12">
        <f t="shared" si="49"/>
        <v>0.32706881689533795</v>
      </c>
      <c r="G916" s="11">
        <v>9702.4</v>
      </c>
      <c r="H916" s="11">
        <v>23.6</v>
      </c>
      <c r="I916" s="11">
        <v>861.9</v>
      </c>
    </row>
    <row r="917" spans="1:9" x14ac:dyDescent="0.35">
      <c r="A917" t="s">
        <v>6</v>
      </c>
      <c r="B917" t="s">
        <v>28</v>
      </c>
      <c r="C917" s="11">
        <v>2007</v>
      </c>
      <c r="D917" s="11">
        <v>90</v>
      </c>
      <c r="E917" s="12">
        <f t="shared" si="48"/>
        <v>5.2820311170322022E-2</v>
      </c>
      <c r="F917" s="12">
        <f t="shared" si="49"/>
        <v>2.0203289993534945E-2</v>
      </c>
      <c r="G917" s="11">
        <v>240.8</v>
      </c>
      <c r="H917" s="11">
        <v>24.8</v>
      </c>
      <c r="I917" s="11">
        <v>1662.85</v>
      </c>
    </row>
    <row r="918" spans="1:9" x14ac:dyDescent="0.35">
      <c r="A918" t="s">
        <v>8</v>
      </c>
      <c r="B918" t="s">
        <v>28</v>
      </c>
      <c r="C918" s="11">
        <v>2007</v>
      </c>
      <c r="D918" s="11">
        <v>1426</v>
      </c>
      <c r="E918" s="12">
        <f t="shared" si="48"/>
        <v>0.83690848587643574</v>
      </c>
      <c r="F918" s="12">
        <f t="shared" si="49"/>
        <v>0.32010990589756483</v>
      </c>
      <c r="G918" s="11">
        <v>10375.700000000001</v>
      </c>
      <c r="H918" s="11">
        <v>20.9</v>
      </c>
      <c r="I918" s="11">
        <v>300.70999999999998</v>
      </c>
    </row>
    <row r="919" spans="1:9" x14ac:dyDescent="0.35">
      <c r="A919" t="s">
        <v>9</v>
      </c>
      <c r="B919" t="s">
        <v>28</v>
      </c>
      <c r="C919" s="11">
        <v>2007</v>
      </c>
      <c r="D919" s="11">
        <v>81</v>
      </c>
      <c r="E919" s="12">
        <f t="shared" si="48"/>
        <v>4.7538280053289826E-2</v>
      </c>
      <c r="F919" s="12">
        <f t="shared" si="49"/>
        <v>1.8182960994181454E-2</v>
      </c>
      <c r="G919" s="11">
        <v>472.6</v>
      </c>
      <c r="H919" s="11">
        <v>23.3</v>
      </c>
      <c r="I919" s="11">
        <v>1379.19</v>
      </c>
    </row>
    <row r="920" spans="1:9" x14ac:dyDescent="0.35">
      <c r="A920" t="s">
        <v>33</v>
      </c>
      <c r="B920" t="s">
        <v>28</v>
      </c>
      <c r="C920" s="11">
        <v>2007</v>
      </c>
      <c r="D920" s="11">
        <v>1041</v>
      </c>
      <c r="E920" s="12">
        <f t="shared" si="48"/>
        <v>0.61095493253672473</v>
      </c>
      <c r="F920" s="12">
        <f t="shared" si="49"/>
        <v>0.23368472092522088</v>
      </c>
      <c r="G920" s="11">
        <v>7777.8</v>
      </c>
      <c r="H920" s="11">
        <v>23.7</v>
      </c>
      <c r="I920" s="11">
        <v>611.61</v>
      </c>
    </row>
    <row r="921" spans="1:9" x14ac:dyDescent="0.35">
      <c r="A921" t="s">
        <v>10</v>
      </c>
      <c r="B921" t="s">
        <v>28</v>
      </c>
      <c r="C921" s="11">
        <v>2007</v>
      </c>
      <c r="D921" s="11">
        <v>3025</v>
      </c>
      <c r="E921" s="12">
        <f t="shared" si="48"/>
        <v>1.7753493476691571</v>
      </c>
      <c r="F921" s="12">
        <f t="shared" si="49"/>
        <v>0.67905502478270241</v>
      </c>
      <c r="G921" s="11">
        <v>54944.3</v>
      </c>
      <c r="H921" s="11">
        <v>22.4</v>
      </c>
      <c r="I921" s="11">
        <v>241.2</v>
      </c>
    </row>
    <row r="922" spans="1:9" x14ac:dyDescent="0.35">
      <c r="A922" t="s">
        <v>11</v>
      </c>
      <c r="B922" t="s">
        <v>28</v>
      </c>
      <c r="C922" s="11">
        <v>2007</v>
      </c>
      <c r="D922" s="11">
        <v>216</v>
      </c>
      <c r="E922" s="12">
        <f t="shared" si="48"/>
        <v>0.12676874680877287</v>
      </c>
      <c r="F922" s="12">
        <f t="shared" si="49"/>
        <v>4.8487895984483873E-2</v>
      </c>
      <c r="G922" s="11">
        <v>1774.5</v>
      </c>
      <c r="H922" s="11">
        <v>23.8</v>
      </c>
      <c r="I922" s="11">
        <v>487.84</v>
      </c>
    </row>
    <row r="923" spans="1:9" x14ac:dyDescent="0.35">
      <c r="A923" t="s">
        <v>34</v>
      </c>
      <c r="B923" t="s">
        <v>28</v>
      </c>
      <c r="C923" s="11">
        <v>2007</v>
      </c>
      <c r="D923" s="11">
        <v>343</v>
      </c>
      <c r="E923" s="12">
        <f t="shared" si="48"/>
        <v>0.20130407479356061</v>
      </c>
      <c r="F923" s="12">
        <f t="shared" si="49"/>
        <v>7.6996982975360964E-2</v>
      </c>
      <c r="G923" s="11">
        <v>2579.5</v>
      </c>
      <c r="H923" s="11">
        <v>20.399999999999999</v>
      </c>
      <c r="I923" s="11">
        <v>182.69</v>
      </c>
    </row>
    <row r="924" spans="1:9" x14ac:dyDescent="0.35">
      <c r="A924" t="s">
        <v>13</v>
      </c>
      <c r="B924" t="s">
        <v>28</v>
      </c>
      <c r="C924" s="11">
        <v>2007</v>
      </c>
      <c r="D924" s="11">
        <v>390</v>
      </c>
      <c r="E924" s="12">
        <f t="shared" si="48"/>
        <v>0.22888801507139545</v>
      </c>
      <c r="F924" s="12">
        <f t="shared" si="49"/>
        <v>8.7547589971984766E-2</v>
      </c>
      <c r="G924" s="11">
        <v>1348.7</v>
      </c>
      <c r="H924" s="11">
        <v>23.2</v>
      </c>
      <c r="I924" s="11">
        <v>1291.4000000000001</v>
      </c>
    </row>
    <row r="925" spans="1:9" x14ac:dyDescent="0.35">
      <c r="A925" t="s">
        <v>35</v>
      </c>
      <c r="B925" t="s">
        <v>28</v>
      </c>
      <c r="C925" s="11">
        <v>2007</v>
      </c>
      <c r="D925" s="11">
        <v>7365</v>
      </c>
      <c r="E925" s="12">
        <f t="shared" si="48"/>
        <v>4.3224621307713527</v>
      </c>
      <c r="F925" s="12">
        <f t="shared" si="49"/>
        <v>1.6533025644709431</v>
      </c>
      <c r="G925" s="11">
        <v>79342.2</v>
      </c>
      <c r="H925" s="11">
        <v>22.5</v>
      </c>
      <c r="I925" s="11">
        <v>588.34</v>
      </c>
    </row>
    <row r="926" spans="1:9" x14ac:dyDescent="0.35">
      <c r="A926" t="s">
        <v>14</v>
      </c>
      <c r="B926" t="s">
        <v>28</v>
      </c>
      <c r="C926" s="11">
        <v>2007</v>
      </c>
      <c r="D926" s="11">
        <v>229</v>
      </c>
      <c r="E926" s="12">
        <f t="shared" si="48"/>
        <v>0.13439834731115272</v>
      </c>
      <c r="F926" s="12">
        <f t="shared" si="49"/>
        <v>5.1406148983550032E-2</v>
      </c>
      <c r="G926" s="11">
        <v>1007.9</v>
      </c>
      <c r="H926" s="11">
        <v>24.1</v>
      </c>
      <c r="I926" s="11">
        <v>1724.91</v>
      </c>
    </row>
    <row r="927" spans="1:9" x14ac:dyDescent="0.35">
      <c r="A927" t="s">
        <v>15</v>
      </c>
      <c r="B927" t="s">
        <v>28</v>
      </c>
      <c r="C927" s="11">
        <v>2007</v>
      </c>
      <c r="D927" s="11">
        <v>14378</v>
      </c>
      <c r="E927" s="12">
        <f t="shared" si="48"/>
        <v>8.4383381556321115</v>
      </c>
      <c r="F927" s="12">
        <f t="shared" si="49"/>
        <v>3.2275878169671723</v>
      </c>
      <c r="G927" s="11">
        <v>106119.5</v>
      </c>
      <c r="H927" s="11">
        <v>22.7</v>
      </c>
      <c r="I927" s="11">
        <v>687.9</v>
      </c>
    </row>
    <row r="928" spans="1:9" x14ac:dyDescent="0.35">
      <c r="A928" t="s">
        <v>16</v>
      </c>
      <c r="B928" t="s">
        <v>28</v>
      </c>
      <c r="C928" s="11">
        <v>2007</v>
      </c>
      <c r="D928" s="11">
        <v>193</v>
      </c>
      <c r="E928" s="12">
        <f t="shared" si="48"/>
        <v>0.1132702228430239</v>
      </c>
      <c r="F928" s="12">
        <f t="shared" si="49"/>
        <v>4.3324832986136048E-2</v>
      </c>
      <c r="G928" s="11">
        <v>828.2</v>
      </c>
      <c r="H928" s="11">
        <v>24</v>
      </c>
      <c r="I928" s="11">
        <v>1077.3499999999999</v>
      </c>
    </row>
    <row r="929" spans="1:9" x14ac:dyDescent="0.35">
      <c r="A929" t="s">
        <v>17</v>
      </c>
      <c r="B929" t="s">
        <v>28</v>
      </c>
      <c r="C929" s="11">
        <v>2007</v>
      </c>
      <c r="D929" s="11">
        <v>989</v>
      </c>
      <c r="E929" s="12">
        <f t="shared" si="48"/>
        <v>0.58043653052720534</v>
      </c>
      <c r="F929" s="12">
        <f t="shared" si="49"/>
        <v>0.22201170892895625</v>
      </c>
      <c r="G929" s="11">
        <v>7936.3</v>
      </c>
      <c r="H929" s="11">
        <v>22</v>
      </c>
      <c r="I929" s="11">
        <v>502.75</v>
      </c>
    </row>
    <row r="930" spans="1:9" x14ac:dyDescent="0.35">
      <c r="A930" t="s">
        <v>100</v>
      </c>
      <c r="B930" t="s">
        <v>28</v>
      </c>
      <c r="C930" s="11">
        <v>2007</v>
      </c>
      <c r="D930" s="11">
        <v>198</v>
      </c>
      <c r="E930" s="12">
        <f t="shared" si="48"/>
        <v>0.11620468457470846</v>
      </c>
      <c r="F930" s="12">
        <f t="shared" si="49"/>
        <v>4.4447237985776884E-2</v>
      </c>
      <c r="G930" s="11">
        <v>15.8</v>
      </c>
      <c r="H930" s="11">
        <v>19</v>
      </c>
      <c r="I930" s="11">
        <v>628.99</v>
      </c>
    </row>
    <row r="931" spans="1:9" x14ac:dyDescent="0.35">
      <c r="A931" t="s">
        <v>18</v>
      </c>
      <c r="B931" t="s">
        <v>28</v>
      </c>
      <c r="C931" s="11">
        <v>2007</v>
      </c>
      <c r="D931" s="11">
        <v>695</v>
      </c>
      <c r="E931" s="12">
        <f t="shared" si="48"/>
        <v>0.40789018070415345</v>
      </c>
      <c r="F931" s="12">
        <f t="shared" si="49"/>
        <v>0.15601429495007543</v>
      </c>
      <c r="G931" s="11">
        <v>10155.9</v>
      </c>
      <c r="H931" s="11">
        <v>22.2</v>
      </c>
      <c r="I931" s="11">
        <v>318.02999999999997</v>
      </c>
    </row>
    <row r="932" spans="1:9" x14ac:dyDescent="0.35">
      <c r="A932" t="s">
        <v>19</v>
      </c>
      <c r="B932" t="s">
        <v>28</v>
      </c>
      <c r="C932" s="11">
        <v>2007</v>
      </c>
      <c r="D932" s="11">
        <v>152</v>
      </c>
      <c r="E932" s="12">
        <f t="shared" si="48"/>
        <v>8.9207636643210533E-2</v>
      </c>
      <c r="F932" s="12">
        <f t="shared" si="49"/>
        <v>3.4121111989081243E-2</v>
      </c>
      <c r="G932" s="11">
        <v>404.6</v>
      </c>
      <c r="H932" s="11">
        <v>21.1</v>
      </c>
      <c r="I932" s="11">
        <v>725.15</v>
      </c>
    </row>
    <row r="933" spans="1:9" x14ac:dyDescent="0.35">
      <c r="A933" t="s">
        <v>20</v>
      </c>
      <c r="B933" t="s">
        <v>28</v>
      </c>
      <c r="C933" s="11">
        <v>2007</v>
      </c>
      <c r="D933" s="11">
        <v>75</v>
      </c>
      <c r="E933" s="12">
        <f t="shared" si="48"/>
        <v>4.4016925975268358E-2</v>
      </c>
      <c r="F933" s="12">
        <f t="shared" si="49"/>
        <v>1.6836074994612458E-2</v>
      </c>
      <c r="G933" s="11">
        <v>5116.8</v>
      </c>
      <c r="H933" s="11">
        <v>21.9</v>
      </c>
      <c r="I933" s="11">
        <v>174.16</v>
      </c>
    </row>
    <row r="934" spans="1:9" x14ac:dyDescent="0.35">
      <c r="A934" t="s">
        <v>21</v>
      </c>
      <c r="B934" t="s">
        <v>28</v>
      </c>
      <c r="C934" s="11">
        <v>2007</v>
      </c>
      <c r="D934" s="11">
        <v>28</v>
      </c>
      <c r="E934" s="12">
        <f t="shared" si="48"/>
        <v>1.6432985697433518E-2</v>
      </c>
      <c r="F934" s="12">
        <f t="shared" si="49"/>
        <v>6.2854679979886504E-3</v>
      </c>
      <c r="G934" s="11">
        <v>169</v>
      </c>
      <c r="H934" s="11">
        <v>25</v>
      </c>
      <c r="I934" s="11">
        <v>707.21</v>
      </c>
    </row>
    <row r="935" spans="1:9" x14ac:dyDescent="0.35">
      <c r="A935" t="s">
        <v>22</v>
      </c>
      <c r="B935" t="s">
        <v>28</v>
      </c>
      <c r="C935" s="11">
        <v>2007</v>
      </c>
      <c r="D935" s="11">
        <v>2177</v>
      </c>
      <c r="E935" s="12">
        <f t="shared" si="48"/>
        <v>1.2776646379754562</v>
      </c>
      <c r="F935" s="12">
        <f t="shared" si="49"/>
        <v>0.48869513684361754</v>
      </c>
      <c r="G935" s="11">
        <v>15757.5</v>
      </c>
      <c r="H935" s="11">
        <v>25.2</v>
      </c>
      <c r="I935" s="11">
        <v>761.54</v>
      </c>
    </row>
    <row r="936" spans="1:9" x14ac:dyDescent="0.35">
      <c r="A936" t="s">
        <v>38</v>
      </c>
      <c r="B936" t="s">
        <v>28</v>
      </c>
      <c r="C936" s="11">
        <v>2007</v>
      </c>
      <c r="D936" s="11">
        <v>2160</v>
      </c>
      <c r="E936" s="12">
        <f t="shared" si="48"/>
        <v>1.2676874680877286</v>
      </c>
      <c r="F936" s="12">
        <f t="shared" si="49"/>
        <v>0.48487895984483875</v>
      </c>
      <c r="G936" s="11">
        <v>13880.4</v>
      </c>
      <c r="H936" s="11">
        <v>23.1</v>
      </c>
      <c r="I936" s="11">
        <v>971.21</v>
      </c>
    </row>
    <row r="937" spans="1:9" x14ac:dyDescent="0.35">
      <c r="A937" t="s">
        <v>23</v>
      </c>
      <c r="B937" t="s">
        <v>28</v>
      </c>
      <c r="C937" s="11">
        <v>2007</v>
      </c>
      <c r="D937" s="11">
        <v>4374</v>
      </c>
      <c r="E937" s="12">
        <f t="shared" si="48"/>
        <v>2.5670671228776509</v>
      </c>
      <c r="F937" s="12">
        <f t="shared" si="49"/>
        <v>0.98187989368579842</v>
      </c>
      <c r="G937" s="11">
        <v>2632.2</v>
      </c>
      <c r="H937" s="11">
        <v>21.7</v>
      </c>
      <c r="I937" s="11">
        <v>231.1</v>
      </c>
    </row>
    <row r="938" spans="1:9" x14ac:dyDescent="0.35">
      <c r="A938" t="s">
        <v>24</v>
      </c>
      <c r="B938" t="s">
        <v>28</v>
      </c>
      <c r="C938" s="11">
        <v>2007</v>
      </c>
      <c r="D938" s="11">
        <v>170389</v>
      </c>
      <c r="E938" s="12">
        <f t="shared" si="48"/>
        <v>100</v>
      </c>
      <c r="F938" s="12">
        <f t="shared" si="49"/>
        <v>38.249093096760291</v>
      </c>
      <c r="G938" s="11">
        <f>SUM(G910:G937)</f>
        <v>1371721.8</v>
      </c>
    </row>
    <row r="939" spans="1:9" x14ac:dyDescent="0.35">
      <c r="A939" t="s">
        <v>74</v>
      </c>
      <c r="B939" t="s">
        <v>73</v>
      </c>
      <c r="C939" s="11">
        <v>2007</v>
      </c>
      <c r="D939" s="11">
        <v>1069</v>
      </c>
      <c r="E939" s="12">
        <f>(D939/275083)*100</f>
        <v>0.38860998316871637</v>
      </c>
      <c r="F939" s="12">
        <f t="shared" si="49"/>
        <v>0.23997018892320954</v>
      </c>
      <c r="G939" s="14">
        <v>5000.6000000000004</v>
      </c>
      <c r="H939" s="14">
        <v>22.5</v>
      </c>
      <c r="I939" s="15">
        <v>347.13</v>
      </c>
    </row>
    <row r="940" spans="1:9" x14ac:dyDescent="0.35">
      <c r="A940" t="s">
        <v>40</v>
      </c>
      <c r="B940" t="s">
        <v>73</v>
      </c>
      <c r="C940" s="11">
        <v>2007</v>
      </c>
      <c r="D940" s="11">
        <v>7441</v>
      </c>
      <c r="E940" s="12">
        <f t="shared" ref="E940:E979" si="50">(D940/275083)*100</f>
        <v>2.7050017631042267</v>
      </c>
      <c r="F940" s="12">
        <f t="shared" si="49"/>
        <v>1.6703631204654839</v>
      </c>
      <c r="G940" s="14">
        <v>75528.800000000003</v>
      </c>
      <c r="H940" s="14">
        <v>23</v>
      </c>
      <c r="I940" s="15">
        <v>239.17</v>
      </c>
    </row>
    <row r="941" spans="1:9" x14ac:dyDescent="0.35">
      <c r="A941" t="s">
        <v>41</v>
      </c>
      <c r="B941" t="s">
        <v>73</v>
      </c>
      <c r="C941" s="11">
        <v>2007</v>
      </c>
      <c r="D941" s="11">
        <v>3422</v>
      </c>
      <c r="E941" s="12">
        <f t="shared" si="50"/>
        <v>1.2439881781135147</v>
      </c>
      <c r="F941" s="12">
        <f t="shared" si="49"/>
        <v>0.76817398175418428</v>
      </c>
      <c r="G941" s="14">
        <v>15301.4</v>
      </c>
      <c r="H941" s="14">
        <v>25.1</v>
      </c>
      <c r="I941" s="15">
        <v>1361.68</v>
      </c>
    </row>
    <row r="942" spans="1:9" x14ac:dyDescent="0.35">
      <c r="A942" t="s">
        <v>42</v>
      </c>
      <c r="B942" t="s">
        <v>73</v>
      </c>
      <c r="C942" s="11">
        <v>2007</v>
      </c>
      <c r="D942" s="11">
        <v>74643</v>
      </c>
      <c r="E942" s="12">
        <f t="shared" si="50"/>
        <v>27.134719339253969</v>
      </c>
      <c r="F942" s="12">
        <f t="shared" si="49"/>
        <v>16.755935277638102</v>
      </c>
      <c r="G942" s="14">
        <v>425173.9</v>
      </c>
      <c r="H942" s="14">
        <v>24.8</v>
      </c>
      <c r="I942" s="15">
        <v>988.77</v>
      </c>
    </row>
    <row r="943" spans="1:9" x14ac:dyDescent="0.35">
      <c r="A943" t="s">
        <v>43</v>
      </c>
      <c r="B943" t="s">
        <v>73</v>
      </c>
      <c r="C943" s="11">
        <v>2007</v>
      </c>
      <c r="D943" s="11">
        <v>4098</v>
      </c>
      <c r="E943" s="12">
        <f t="shared" si="50"/>
        <v>1.4897321899208604</v>
      </c>
      <c r="F943" s="12">
        <f t="shared" si="49"/>
        <v>0.91992313770562462</v>
      </c>
      <c r="G943" s="14">
        <v>22160.2</v>
      </c>
      <c r="H943" s="14">
        <v>22.8</v>
      </c>
      <c r="I943" s="15">
        <v>299.04000000000002</v>
      </c>
    </row>
    <row r="944" spans="1:9" x14ac:dyDescent="0.35">
      <c r="A944" t="s">
        <v>44</v>
      </c>
      <c r="B944" t="s">
        <v>73</v>
      </c>
      <c r="C944" s="11">
        <v>2007</v>
      </c>
      <c r="D944" s="11">
        <v>59</v>
      </c>
      <c r="E944" s="12">
        <f t="shared" si="50"/>
        <v>2.1448072036439912E-2</v>
      </c>
      <c r="F944" s="12">
        <f t="shared" si="49"/>
        <v>1.3244378995761797E-2</v>
      </c>
      <c r="G944" s="14">
        <v>21.8</v>
      </c>
      <c r="H944" s="14">
        <v>24.6</v>
      </c>
      <c r="I944" s="15">
        <v>749.25</v>
      </c>
    </row>
    <row r="945" spans="1:9" x14ac:dyDescent="0.35">
      <c r="A945" t="s">
        <v>45</v>
      </c>
      <c r="B945" t="s">
        <v>73</v>
      </c>
      <c r="C945" s="11">
        <v>2007</v>
      </c>
      <c r="D945" s="11">
        <v>838</v>
      </c>
      <c r="E945" s="12">
        <f t="shared" si="50"/>
        <v>0.30463532824638384</v>
      </c>
      <c r="F945" s="12">
        <f t="shared" si="49"/>
        <v>0.18811507793980317</v>
      </c>
      <c r="G945" s="14">
        <v>8758.2000000000007</v>
      </c>
      <c r="H945" s="14">
        <v>24.3</v>
      </c>
      <c r="I945" s="15">
        <v>176.73</v>
      </c>
    </row>
    <row r="946" spans="1:9" x14ac:dyDescent="0.35">
      <c r="A946" t="s">
        <v>46</v>
      </c>
      <c r="B946" t="s">
        <v>73</v>
      </c>
      <c r="C946" s="11">
        <v>2007</v>
      </c>
      <c r="D946" s="11">
        <v>155</v>
      </c>
      <c r="E946" s="12">
        <f t="shared" si="50"/>
        <v>5.6346629926240448E-2</v>
      </c>
      <c r="F946" s="12">
        <f t="shared" si="49"/>
        <v>3.4794554988865738E-2</v>
      </c>
      <c r="G946" s="14">
        <v>1499</v>
      </c>
      <c r="H946" s="14">
        <v>24.5</v>
      </c>
      <c r="I946" s="15">
        <v>122.88</v>
      </c>
    </row>
    <row r="947" spans="1:9" x14ac:dyDescent="0.35">
      <c r="A947" t="s">
        <v>47</v>
      </c>
      <c r="B947" t="s">
        <v>73</v>
      </c>
      <c r="C947" s="11">
        <v>2007</v>
      </c>
      <c r="D947" s="11">
        <v>76</v>
      </c>
      <c r="E947" s="12">
        <f t="shared" si="50"/>
        <v>2.7628024996092088E-2</v>
      </c>
      <c r="F947" s="12">
        <f t="shared" si="49"/>
        <v>1.7060555994540622E-2</v>
      </c>
      <c r="G947" s="14">
        <v>307.60000000000002</v>
      </c>
      <c r="H947" s="14">
        <v>22.8</v>
      </c>
      <c r="I947" s="15">
        <v>1729.98</v>
      </c>
    </row>
    <row r="948" spans="1:9" x14ac:dyDescent="0.35">
      <c r="A948" t="s">
        <v>85</v>
      </c>
      <c r="B948" t="s">
        <v>73</v>
      </c>
      <c r="C948" s="11">
        <v>2007</v>
      </c>
      <c r="D948" s="11">
        <v>133</v>
      </c>
      <c r="E948" s="12">
        <f t="shared" si="50"/>
        <v>4.8349043743161152E-2</v>
      </c>
      <c r="F948" s="12">
        <f t="shared" si="49"/>
        <v>2.9855972990446088E-2</v>
      </c>
      <c r="G948" s="14">
        <v>593.6</v>
      </c>
      <c r="H948" s="14">
        <v>23.6</v>
      </c>
      <c r="I948" s="15">
        <v>538.37</v>
      </c>
    </row>
    <row r="949" spans="1:9" x14ac:dyDescent="0.35">
      <c r="A949" t="s">
        <v>49</v>
      </c>
      <c r="B949" t="s">
        <v>73</v>
      </c>
      <c r="C949" s="11">
        <v>2007</v>
      </c>
      <c r="D949" s="11">
        <v>93</v>
      </c>
      <c r="E949" s="12">
        <f t="shared" si="50"/>
        <v>3.3807977955744264E-2</v>
      </c>
      <c r="F949" s="12">
        <f t="shared" si="49"/>
        <v>2.0876732993319446E-2</v>
      </c>
      <c r="G949" s="14">
        <v>443.5</v>
      </c>
      <c r="H949" s="14">
        <v>23.8</v>
      </c>
      <c r="I949" s="15">
        <v>1575.43</v>
      </c>
    </row>
    <row r="950" spans="1:9" x14ac:dyDescent="0.35">
      <c r="A950" t="s">
        <v>75</v>
      </c>
      <c r="B950" t="s">
        <v>73</v>
      </c>
      <c r="C950" s="11">
        <v>2007</v>
      </c>
      <c r="D950" s="11">
        <v>323</v>
      </c>
      <c r="E950" s="12">
        <f t="shared" si="50"/>
        <v>0.11741910623339138</v>
      </c>
      <c r="F950" s="12">
        <f t="shared" si="49"/>
        <v>7.2507362976797635E-2</v>
      </c>
      <c r="G950" s="14">
        <v>2343</v>
      </c>
      <c r="H950" s="14">
        <v>21.4</v>
      </c>
      <c r="I950" s="15">
        <v>476.45</v>
      </c>
    </row>
    <row r="951" spans="1:9" x14ac:dyDescent="0.35">
      <c r="A951" t="s">
        <v>88</v>
      </c>
      <c r="B951" t="s">
        <v>73</v>
      </c>
      <c r="C951" s="11">
        <v>2007</v>
      </c>
      <c r="D951" s="11">
        <v>138</v>
      </c>
      <c r="E951" s="12">
        <f t="shared" si="50"/>
        <v>5.0166676966588268E-2</v>
      </c>
      <c r="F951" s="12">
        <f t="shared" si="49"/>
        <v>3.097837799008692E-2</v>
      </c>
      <c r="G951" s="14">
        <v>13.3</v>
      </c>
      <c r="H951" s="14">
        <v>25.2</v>
      </c>
      <c r="I951" s="15">
        <v>1706.61</v>
      </c>
    </row>
    <row r="952" spans="1:9" x14ac:dyDescent="0.35">
      <c r="A952" t="s">
        <v>76</v>
      </c>
      <c r="B952" t="s">
        <v>73</v>
      </c>
      <c r="C952" s="11">
        <v>2007</v>
      </c>
      <c r="D952" s="11">
        <v>6431</v>
      </c>
      <c r="E952" s="12">
        <f t="shared" si="50"/>
        <v>2.3378398519719501</v>
      </c>
      <c r="F952" s="12">
        <f t="shared" si="49"/>
        <v>1.4436373105380362</v>
      </c>
      <c r="G952" s="14">
        <v>59688.1</v>
      </c>
      <c r="H952" s="14">
        <v>22</v>
      </c>
      <c r="I952" s="15">
        <v>245.31</v>
      </c>
    </row>
    <row r="953" spans="1:9" x14ac:dyDescent="0.35">
      <c r="A953" t="s">
        <v>52</v>
      </c>
      <c r="B953" t="s">
        <v>73</v>
      </c>
      <c r="C953" s="11">
        <v>2007</v>
      </c>
      <c r="D953" s="11">
        <v>66</v>
      </c>
      <c r="E953" s="12">
        <f t="shared" si="50"/>
        <v>2.3992758549237866E-2</v>
      </c>
      <c r="F953" s="12">
        <f t="shared" si="49"/>
        <v>1.481574599525896E-2</v>
      </c>
      <c r="G953" s="14">
        <v>147.30000000000001</v>
      </c>
      <c r="H953" s="14">
        <v>24.4</v>
      </c>
      <c r="I953" s="15">
        <v>1533.34</v>
      </c>
    </row>
    <row r="954" spans="1:9" x14ac:dyDescent="0.35">
      <c r="A954" t="s">
        <v>89</v>
      </c>
      <c r="B954" t="s">
        <v>73</v>
      </c>
      <c r="C954" s="11">
        <v>2007</v>
      </c>
      <c r="D954" s="11">
        <v>93</v>
      </c>
      <c r="E954" s="12">
        <f t="shared" si="50"/>
        <v>3.3807977955744264E-2</v>
      </c>
      <c r="F954" s="12">
        <f t="shared" si="49"/>
        <v>2.0876732993319446E-2</v>
      </c>
    </row>
    <row r="955" spans="1:9" x14ac:dyDescent="0.35">
      <c r="A955" t="s">
        <v>53</v>
      </c>
      <c r="B955" t="s">
        <v>73</v>
      </c>
      <c r="C955" s="11">
        <v>2007</v>
      </c>
      <c r="D955" s="11">
        <v>1216</v>
      </c>
      <c r="E955" s="12">
        <f t="shared" si="50"/>
        <v>0.44204839993747341</v>
      </c>
      <c r="F955" s="12">
        <f t="shared" si="49"/>
        <v>0.27296889591264994</v>
      </c>
      <c r="G955" s="14">
        <v>5457.8</v>
      </c>
      <c r="H955" s="14">
        <v>24.5</v>
      </c>
      <c r="I955" s="15">
        <v>1116.95</v>
      </c>
    </row>
    <row r="956" spans="1:9" x14ac:dyDescent="0.35">
      <c r="A956" t="s">
        <v>78</v>
      </c>
      <c r="B956" t="s">
        <v>73</v>
      </c>
      <c r="C956" s="11">
        <v>2007</v>
      </c>
      <c r="D956" s="11">
        <v>747</v>
      </c>
      <c r="E956" s="12">
        <f t="shared" si="50"/>
        <v>0.27155440358001043</v>
      </c>
      <c r="F956" s="12">
        <f t="shared" si="49"/>
        <v>0.16768730694634007</v>
      </c>
      <c r="G956" s="14">
        <v>2326.4</v>
      </c>
      <c r="H956" s="14">
        <v>24.6</v>
      </c>
      <c r="I956" s="15">
        <v>1419.72</v>
      </c>
    </row>
    <row r="957" spans="1:9" x14ac:dyDescent="0.35">
      <c r="A957" t="s">
        <v>54</v>
      </c>
      <c r="B957" t="s">
        <v>73</v>
      </c>
      <c r="C957" s="11">
        <v>2007</v>
      </c>
      <c r="D957" s="11">
        <v>48648</v>
      </c>
      <c r="E957" s="12">
        <f t="shared" si="50"/>
        <v>17.684844210656419</v>
      </c>
      <c r="F957" s="12">
        <f t="shared" si="49"/>
        <v>10.920551684505424</v>
      </c>
      <c r="G957" s="14">
        <v>304078</v>
      </c>
      <c r="H957" s="14">
        <v>24.7</v>
      </c>
      <c r="I957" s="15">
        <v>592.45000000000005</v>
      </c>
    </row>
    <row r="958" spans="1:9" x14ac:dyDescent="0.35">
      <c r="A958" t="s">
        <v>77</v>
      </c>
      <c r="B958" t="s">
        <v>73</v>
      </c>
      <c r="C958" s="11">
        <v>2007</v>
      </c>
      <c r="D958" s="11">
        <v>169</v>
      </c>
      <c r="E958" s="12">
        <f t="shared" si="50"/>
        <v>6.1436002951836356E-2</v>
      </c>
      <c r="F958" s="12">
        <f t="shared" si="49"/>
        <v>3.7937288987860064E-2</v>
      </c>
      <c r="G958" s="14">
        <v>567.29999999999995</v>
      </c>
      <c r="H958" s="14">
        <v>21.3</v>
      </c>
      <c r="I958" s="15">
        <v>2334.94</v>
      </c>
    </row>
    <row r="959" spans="1:9" x14ac:dyDescent="0.35">
      <c r="A959" t="s">
        <v>55</v>
      </c>
      <c r="B959" t="s">
        <v>73</v>
      </c>
      <c r="C959" s="11">
        <v>2007</v>
      </c>
      <c r="D959" s="11">
        <v>632</v>
      </c>
      <c r="E959" s="12">
        <f t="shared" si="50"/>
        <v>0.22974883944118685</v>
      </c>
      <c r="F959" s="12">
        <f t="shared" si="49"/>
        <v>0.14187199195460096</v>
      </c>
      <c r="G959" s="14">
        <v>7834.5</v>
      </c>
      <c r="H959" s="14">
        <v>23.7</v>
      </c>
      <c r="I959" s="15">
        <v>181.31</v>
      </c>
    </row>
    <row r="960" spans="1:9" x14ac:dyDescent="0.35">
      <c r="A960" t="s">
        <v>56</v>
      </c>
      <c r="B960" t="s">
        <v>73</v>
      </c>
      <c r="C960" s="11">
        <v>2007</v>
      </c>
      <c r="D960" s="11">
        <v>54</v>
      </c>
      <c r="E960" s="12">
        <f t="shared" si="50"/>
        <v>1.9630438813012799E-2</v>
      </c>
      <c r="F960" s="12">
        <f t="shared" si="49"/>
        <v>1.2121973996120968E-2</v>
      </c>
      <c r="G960" s="14">
        <v>327.60000000000002</v>
      </c>
      <c r="H960" s="14">
        <v>24.4</v>
      </c>
      <c r="I960" s="15">
        <v>1022.64</v>
      </c>
    </row>
    <row r="961" spans="1:9" x14ac:dyDescent="0.35">
      <c r="A961" t="s">
        <v>79</v>
      </c>
      <c r="B961" t="s">
        <v>73</v>
      </c>
      <c r="C961" s="11">
        <v>2007</v>
      </c>
      <c r="D961" s="11">
        <v>53</v>
      </c>
      <c r="E961" s="12">
        <f t="shared" si="50"/>
        <v>1.9266912168327377E-2</v>
      </c>
      <c r="F961" s="12">
        <f t="shared" si="49"/>
        <v>1.1897492996192803E-2</v>
      </c>
      <c r="G961" s="14">
        <v>306</v>
      </c>
      <c r="H961" s="14">
        <v>25</v>
      </c>
      <c r="I961" s="15">
        <v>730.94</v>
      </c>
    </row>
    <row r="962" spans="1:9" x14ac:dyDescent="0.35">
      <c r="A962" t="s">
        <v>57</v>
      </c>
      <c r="B962" t="s">
        <v>73</v>
      </c>
      <c r="C962" s="11">
        <v>2007</v>
      </c>
      <c r="D962" s="11">
        <v>157</v>
      </c>
      <c r="E962" s="12">
        <f t="shared" si="50"/>
        <v>5.7073683215611286E-2</v>
      </c>
      <c r="F962" s="12">
        <f t="shared" si="49"/>
        <v>3.5243516988722072E-2</v>
      </c>
      <c r="G962" s="14">
        <v>357.9</v>
      </c>
      <c r="H962" s="14">
        <v>24.2</v>
      </c>
      <c r="I962" s="15">
        <v>1651.81</v>
      </c>
    </row>
    <row r="963" spans="1:9" x14ac:dyDescent="0.35">
      <c r="A963" t="s">
        <v>58</v>
      </c>
      <c r="B963" t="s">
        <v>73</v>
      </c>
      <c r="C963" s="11">
        <v>2007</v>
      </c>
      <c r="D963" s="11">
        <v>1544</v>
      </c>
      <c r="E963" s="12">
        <f t="shared" si="50"/>
        <v>0.56128513939429192</v>
      </c>
      <c r="F963" s="12">
        <f t="shared" si="49"/>
        <v>0.34659866388908839</v>
      </c>
      <c r="G963" s="14">
        <v>9410.7000000000007</v>
      </c>
      <c r="H963" s="14">
        <v>25</v>
      </c>
      <c r="I963" s="15">
        <v>1215.2</v>
      </c>
    </row>
    <row r="964" spans="1:9" x14ac:dyDescent="0.35">
      <c r="A964" t="s">
        <v>59</v>
      </c>
      <c r="B964" t="s">
        <v>73</v>
      </c>
      <c r="C964" s="11">
        <v>2007</v>
      </c>
      <c r="D964" s="11">
        <v>5923</v>
      </c>
      <c r="E964" s="12">
        <f t="shared" si="50"/>
        <v>2.1531683164717559</v>
      </c>
      <c r="F964" s="12">
        <f t="shared" si="49"/>
        <v>1.3296009625745278</v>
      </c>
      <c r="G964" s="14">
        <v>47175.5</v>
      </c>
      <c r="H964" s="14">
        <v>24.6</v>
      </c>
      <c r="I964" s="15">
        <v>881.57</v>
      </c>
    </row>
    <row r="965" spans="1:9" x14ac:dyDescent="0.35">
      <c r="A965" t="s">
        <v>60</v>
      </c>
      <c r="B965" t="s">
        <v>73</v>
      </c>
      <c r="C965" s="11">
        <v>2007</v>
      </c>
      <c r="D965" s="11">
        <v>24427</v>
      </c>
      <c r="E965" s="12">
        <f t="shared" si="50"/>
        <v>8.8798653497308084</v>
      </c>
      <c r="F965" s="12">
        <f t="shared" si="49"/>
        <v>5.4833973852453131</v>
      </c>
      <c r="G965" s="14">
        <v>89518.6</v>
      </c>
      <c r="H965" s="14">
        <v>24.5</v>
      </c>
      <c r="I965" s="15">
        <v>2093.8200000000002</v>
      </c>
    </row>
    <row r="966" spans="1:9" x14ac:dyDescent="0.35">
      <c r="A966" t="s">
        <v>62</v>
      </c>
      <c r="B966" t="s">
        <v>73</v>
      </c>
      <c r="C966" s="11">
        <v>2007</v>
      </c>
      <c r="D966" s="11">
        <v>50</v>
      </c>
      <c r="E966" s="12">
        <f t="shared" si="50"/>
        <v>1.8176332234271109E-2</v>
      </c>
      <c r="F966" s="12">
        <f t="shared" si="49"/>
        <v>1.1224049996408305E-2</v>
      </c>
      <c r="G966" s="14">
        <v>1375.6</v>
      </c>
      <c r="H966" s="14">
        <v>24.9</v>
      </c>
      <c r="I966" s="15">
        <v>981.29</v>
      </c>
    </row>
    <row r="967" spans="1:9" x14ac:dyDescent="0.35">
      <c r="A967" t="s">
        <v>63</v>
      </c>
      <c r="B967" t="s">
        <v>73</v>
      </c>
      <c r="C967" s="11">
        <v>2007</v>
      </c>
      <c r="D967" s="11">
        <v>271</v>
      </c>
      <c r="E967" s="12">
        <f t="shared" si="50"/>
        <v>9.8515720709749427E-2</v>
      </c>
      <c r="F967" s="12">
        <f t="shared" si="49"/>
        <v>6.0834350980533011E-2</v>
      </c>
      <c r="G967" s="14">
        <v>1205.3</v>
      </c>
      <c r="H967" s="14">
        <v>22.2</v>
      </c>
      <c r="I967" s="15">
        <v>199.99</v>
      </c>
    </row>
    <row r="968" spans="1:9" x14ac:dyDescent="0.35">
      <c r="A968" t="s">
        <v>80</v>
      </c>
      <c r="B968" t="s">
        <v>73</v>
      </c>
      <c r="C968" s="11">
        <v>2007</v>
      </c>
      <c r="D968" s="11">
        <v>10387</v>
      </c>
      <c r="E968" s="12">
        <f t="shared" si="50"/>
        <v>3.7759512583474804</v>
      </c>
      <c r="F968" s="12">
        <f t="shared" si="49"/>
        <v>2.3316841462538611</v>
      </c>
      <c r="G968" s="14">
        <v>147650.4</v>
      </c>
      <c r="H968" s="14">
        <v>24.4</v>
      </c>
      <c r="I968" s="15">
        <v>217.67</v>
      </c>
    </row>
    <row r="969" spans="1:9" x14ac:dyDescent="0.35">
      <c r="A969" t="s">
        <v>64</v>
      </c>
      <c r="B969" t="s">
        <v>73</v>
      </c>
      <c r="C969" s="11">
        <v>2007</v>
      </c>
      <c r="D969" s="11">
        <v>6027</v>
      </c>
      <c r="E969" s="12">
        <f t="shared" si="50"/>
        <v>2.1909750875190399</v>
      </c>
      <c r="F969" s="12">
        <f t="shared" si="49"/>
        <v>1.3529469865670569</v>
      </c>
      <c r="G969" s="14">
        <v>72701.3</v>
      </c>
      <c r="H969" s="14">
        <v>24.1</v>
      </c>
      <c r="I969" s="15">
        <v>233.53</v>
      </c>
    </row>
    <row r="970" spans="1:9" x14ac:dyDescent="0.35">
      <c r="A970" t="s">
        <v>90</v>
      </c>
      <c r="B970" t="s">
        <v>73</v>
      </c>
      <c r="C970" s="11">
        <v>2007</v>
      </c>
      <c r="D970" s="11">
        <v>216</v>
      </c>
      <c r="E970" s="12">
        <f t="shared" si="50"/>
        <v>7.8521755252051198E-2</v>
      </c>
      <c r="F970" s="12">
        <f t="shared" si="49"/>
        <v>4.8487895984483873E-2</v>
      </c>
      <c r="G970" s="14">
        <v>1251.0999999999999</v>
      </c>
      <c r="H970" s="14">
        <v>26</v>
      </c>
      <c r="I970" s="15">
        <v>175</v>
      </c>
    </row>
    <row r="971" spans="1:9" x14ac:dyDescent="0.35">
      <c r="A971" t="s">
        <v>81</v>
      </c>
      <c r="B971" t="s">
        <v>73</v>
      </c>
      <c r="C971" s="11">
        <v>2007</v>
      </c>
      <c r="D971" s="11">
        <v>1940</v>
      </c>
      <c r="E971" s="12">
        <f t="shared" si="50"/>
        <v>0.70524169068971909</v>
      </c>
      <c r="F971" s="12">
        <f t="shared" si="49"/>
        <v>0.43549313986064214</v>
      </c>
      <c r="G971" s="14">
        <v>7830.6</v>
      </c>
      <c r="H971" s="14">
        <v>24.5</v>
      </c>
      <c r="I971" s="15">
        <v>930.31</v>
      </c>
    </row>
    <row r="972" spans="1:9" x14ac:dyDescent="0.35">
      <c r="A972" t="s">
        <v>83</v>
      </c>
      <c r="B972" t="s">
        <v>73</v>
      </c>
      <c r="C972" s="11">
        <v>2007</v>
      </c>
      <c r="D972" s="11">
        <v>18085</v>
      </c>
      <c r="E972" s="12">
        <f t="shared" si="50"/>
        <v>6.5743793691358601</v>
      </c>
      <c r="F972" s="12">
        <f t="shared" si="49"/>
        <v>4.0597388837008834</v>
      </c>
      <c r="G972" s="14">
        <v>126948.5</v>
      </c>
      <c r="H972" s="14">
        <v>25</v>
      </c>
      <c r="I972" s="15">
        <v>660.25</v>
      </c>
    </row>
    <row r="973" spans="1:9" x14ac:dyDescent="0.35">
      <c r="A973" t="s">
        <v>66</v>
      </c>
      <c r="B973" t="s">
        <v>73</v>
      </c>
      <c r="C973" s="11">
        <v>2007</v>
      </c>
      <c r="D973" s="11">
        <v>155</v>
      </c>
      <c r="E973" s="12">
        <f t="shared" si="50"/>
        <v>5.6346629926240448E-2</v>
      </c>
      <c r="F973" s="12">
        <f t="shared" si="49"/>
        <v>3.4794554988865738E-2</v>
      </c>
      <c r="G973" s="14">
        <v>2335.6999999999998</v>
      </c>
      <c r="H973" s="14">
        <v>26.3</v>
      </c>
      <c r="I973" s="15">
        <v>348.07</v>
      </c>
    </row>
    <row r="974" spans="1:9" x14ac:dyDescent="0.35">
      <c r="A974" t="s">
        <v>82</v>
      </c>
      <c r="B974" t="s">
        <v>73</v>
      </c>
      <c r="C974" s="11">
        <v>2007</v>
      </c>
      <c r="D974" s="11">
        <v>742</v>
      </c>
      <c r="E974" s="12">
        <f t="shared" si="50"/>
        <v>0.26973677035658328</v>
      </c>
      <c r="F974" s="12">
        <f t="shared" si="49"/>
        <v>0.16656490194669923</v>
      </c>
      <c r="G974" s="14">
        <v>4824.5</v>
      </c>
      <c r="H974" s="14">
        <v>23.9</v>
      </c>
      <c r="I974" s="15">
        <v>496.83</v>
      </c>
    </row>
    <row r="975" spans="1:9" x14ac:dyDescent="0.35">
      <c r="A975" t="s">
        <v>67</v>
      </c>
      <c r="B975" t="s">
        <v>73</v>
      </c>
      <c r="C975" s="11">
        <v>2007</v>
      </c>
      <c r="D975" s="11">
        <v>91</v>
      </c>
      <c r="E975" s="12">
        <f t="shared" si="50"/>
        <v>3.3080924666373419E-2</v>
      </c>
      <c r="F975" s="12">
        <f>(D975/445472)*100</f>
        <v>2.0427770993463112E-2</v>
      </c>
      <c r="G975" s="14">
        <v>393.9</v>
      </c>
      <c r="H975" s="14">
        <v>24.4</v>
      </c>
      <c r="I975" s="15">
        <v>794.18</v>
      </c>
    </row>
    <row r="976" spans="1:9" x14ac:dyDescent="0.35">
      <c r="A976" t="s">
        <v>84</v>
      </c>
      <c r="B976" t="s">
        <v>73</v>
      </c>
      <c r="C976" s="11">
        <v>2007</v>
      </c>
      <c r="D976" s="11">
        <v>105</v>
      </c>
      <c r="E976" s="12">
        <f t="shared" si="50"/>
        <v>3.8170297691969335E-2</v>
      </c>
      <c r="F976" s="12">
        <f>(D976/445472)*100</f>
        <v>2.3570504992457438E-2</v>
      </c>
      <c r="G976" s="14">
        <v>748.2</v>
      </c>
      <c r="H976" s="14">
        <v>23.8</v>
      </c>
      <c r="I976" s="15">
        <v>702.42</v>
      </c>
    </row>
    <row r="977" spans="1:9" x14ac:dyDescent="0.35">
      <c r="A977" t="s">
        <v>68</v>
      </c>
      <c r="B977" t="s">
        <v>73</v>
      </c>
      <c r="C977" s="11">
        <v>2007</v>
      </c>
      <c r="D977" s="11">
        <v>49061</v>
      </c>
      <c r="E977" s="12">
        <f t="shared" si="50"/>
        <v>17.834980714911499</v>
      </c>
      <c r="F977" s="12">
        <f>(D977/445472)*100</f>
        <v>11.013262337475755</v>
      </c>
      <c r="G977" s="14">
        <v>407630.6</v>
      </c>
      <c r="H977" s="14">
        <v>21.1</v>
      </c>
      <c r="I977" s="15">
        <v>466.58</v>
      </c>
    </row>
    <row r="978" spans="1:9" x14ac:dyDescent="0.35">
      <c r="A978" t="s">
        <v>69</v>
      </c>
      <c r="B978" t="s">
        <v>73</v>
      </c>
      <c r="C978" s="11">
        <v>2007</v>
      </c>
      <c r="D978" s="11">
        <v>5304</v>
      </c>
      <c r="E978" s="12">
        <f t="shared" si="50"/>
        <v>1.9281453234114794</v>
      </c>
      <c r="F978" s="12">
        <f>(D978/445472)*100</f>
        <v>1.1906472236189929</v>
      </c>
      <c r="G978" s="14">
        <v>11968</v>
      </c>
      <c r="H978" s="14">
        <v>22</v>
      </c>
      <c r="I978" s="15">
        <v>167.64</v>
      </c>
    </row>
    <row r="979" spans="1:9" x14ac:dyDescent="0.35">
      <c r="A979" t="s">
        <v>70</v>
      </c>
      <c r="B979" t="s">
        <v>73</v>
      </c>
      <c r="C979" s="11">
        <v>2007</v>
      </c>
      <c r="D979" s="11">
        <v>275083</v>
      </c>
      <c r="E979" s="12">
        <f t="shared" si="50"/>
        <v>100</v>
      </c>
      <c r="F979" s="12">
        <f>(D979/445472)*100</f>
        <v>61.750906903239709</v>
      </c>
      <c r="G979" s="14">
        <v>1871204.3000000003</v>
      </c>
    </row>
    <row r="980" spans="1:9" x14ac:dyDescent="0.35">
      <c r="A980" t="s">
        <v>30</v>
      </c>
      <c r="B980" t="s">
        <v>28</v>
      </c>
      <c r="C980" s="11">
        <v>2006</v>
      </c>
      <c r="D980" s="11">
        <v>1559</v>
      </c>
      <c r="E980" s="12">
        <f>(D980/169551)*100</f>
        <v>0.9194873518882225</v>
      </c>
      <c r="F980" s="12">
        <f>(D980/448003)*100</f>
        <v>0.34798874114682266</v>
      </c>
      <c r="G980" s="11">
        <v>45122.6</v>
      </c>
      <c r="H980" s="11">
        <v>16.600000000000001</v>
      </c>
      <c r="I980" s="13">
        <v>176.81</v>
      </c>
    </row>
    <row r="981" spans="1:9" x14ac:dyDescent="0.35">
      <c r="A981" t="s">
        <v>2</v>
      </c>
      <c r="B981" t="s">
        <v>28</v>
      </c>
      <c r="C981" s="11">
        <v>2006</v>
      </c>
      <c r="D981" s="11">
        <v>207</v>
      </c>
      <c r="E981" s="12">
        <f t="shared" ref="E981:E1007" si="51">(D981/169551)*100</f>
        <v>0.12208715961569085</v>
      </c>
      <c r="F981" s="12">
        <f t="shared" ref="F981:F1044" si="52">(D981/448003)*100</f>
        <v>4.620504773405535E-2</v>
      </c>
    </row>
    <row r="982" spans="1:9" x14ac:dyDescent="0.35">
      <c r="A982" t="s">
        <v>31</v>
      </c>
      <c r="B982" t="s">
        <v>28</v>
      </c>
      <c r="C982" s="11">
        <v>2006</v>
      </c>
      <c r="D982" s="11">
        <v>92091</v>
      </c>
      <c r="E982" s="12">
        <f t="shared" si="51"/>
        <v>54.314630995983507</v>
      </c>
      <c r="F982" s="12">
        <f t="shared" si="52"/>
        <v>20.555889134670974</v>
      </c>
      <c r="G982" s="11">
        <v>549502.5</v>
      </c>
      <c r="H982" s="11">
        <v>23.7</v>
      </c>
      <c r="I982" s="13">
        <v>752.01</v>
      </c>
    </row>
    <row r="983" spans="1:9" x14ac:dyDescent="0.35">
      <c r="A983" t="s">
        <v>3</v>
      </c>
      <c r="B983" t="s">
        <v>28</v>
      </c>
      <c r="C983" s="11">
        <v>2006</v>
      </c>
      <c r="D983" s="11">
        <v>10297</v>
      </c>
      <c r="E983" s="12">
        <f t="shared" si="51"/>
        <v>6.0730989495785925</v>
      </c>
      <c r="F983" s="12">
        <f t="shared" si="52"/>
        <v>2.2984221087805219</v>
      </c>
      <c r="G983" s="11">
        <v>74984.800000000003</v>
      </c>
      <c r="H983" s="11">
        <v>20.7</v>
      </c>
      <c r="I983" s="13">
        <v>221.41</v>
      </c>
    </row>
    <row r="984" spans="1:9" x14ac:dyDescent="0.35">
      <c r="A984" t="s">
        <v>97</v>
      </c>
      <c r="B984" t="s">
        <v>28</v>
      </c>
      <c r="C984" s="11">
        <v>2006</v>
      </c>
      <c r="D984" s="11">
        <v>267</v>
      </c>
      <c r="E984" s="12">
        <f t="shared" si="51"/>
        <v>0.15747474211299253</v>
      </c>
      <c r="F984" s="12">
        <f t="shared" si="52"/>
        <v>5.9597815193201835E-2</v>
      </c>
      <c r="G984" s="11">
        <v>1090.0999999999999</v>
      </c>
      <c r="H984" s="11">
        <v>23.9</v>
      </c>
      <c r="I984" s="13">
        <v>298.52999999999997</v>
      </c>
    </row>
    <row r="985" spans="1:9" x14ac:dyDescent="0.35">
      <c r="A985" t="s">
        <v>4</v>
      </c>
      <c r="B985" t="s">
        <v>28</v>
      </c>
      <c r="C985" s="11">
        <v>2006</v>
      </c>
      <c r="D985" s="11">
        <v>25770</v>
      </c>
      <c r="E985" s="12">
        <f t="shared" si="51"/>
        <v>15.198966682591077</v>
      </c>
      <c r="F985" s="12">
        <f t="shared" si="52"/>
        <v>5.7521936237034126</v>
      </c>
      <c r="G985" s="11">
        <v>288133.7</v>
      </c>
      <c r="H985" s="11">
        <v>20.9</v>
      </c>
      <c r="I985" s="13">
        <v>189.91</v>
      </c>
    </row>
    <row r="986" spans="1:9" x14ac:dyDescent="0.35">
      <c r="A986" t="s">
        <v>5</v>
      </c>
      <c r="B986" t="s">
        <v>28</v>
      </c>
      <c r="C986" s="11">
        <v>2006</v>
      </c>
      <c r="D986" s="11">
        <v>1355</v>
      </c>
      <c r="E986" s="12">
        <f t="shared" si="51"/>
        <v>0.79916957139739664</v>
      </c>
      <c r="F986" s="12">
        <f t="shared" si="52"/>
        <v>0.30245333178572464</v>
      </c>
      <c r="G986" s="11">
        <v>9159.2000000000007</v>
      </c>
      <c r="H986" s="11">
        <v>23.7</v>
      </c>
      <c r="I986" s="13">
        <v>952.78</v>
      </c>
    </row>
    <row r="987" spans="1:9" x14ac:dyDescent="0.35">
      <c r="A987" t="s">
        <v>6</v>
      </c>
      <c r="B987" t="s">
        <v>28</v>
      </c>
      <c r="C987" s="11">
        <v>2006</v>
      </c>
      <c r="D987" s="11">
        <v>89</v>
      </c>
      <c r="E987" s="12">
        <f t="shared" si="51"/>
        <v>5.2491580704330854E-2</v>
      </c>
      <c r="F987" s="12">
        <f t="shared" si="52"/>
        <v>1.9865938397733943E-2</v>
      </c>
      <c r="G987" s="11">
        <v>117.3</v>
      </c>
      <c r="H987" s="11">
        <v>24</v>
      </c>
      <c r="I987" s="13">
        <v>1664.82</v>
      </c>
    </row>
    <row r="988" spans="1:9" x14ac:dyDescent="0.35">
      <c r="A988" t="s">
        <v>8</v>
      </c>
      <c r="B988" t="s">
        <v>28</v>
      </c>
      <c r="C988" s="11">
        <v>2006</v>
      </c>
      <c r="D988" s="11">
        <v>1393</v>
      </c>
      <c r="E988" s="12">
        <f t="shared" si="51"/>
        <v>0.821581706979021</v>
      </c>
      <c r="F988" s="12">
        <f t="shared" si="52"/>
        <v>0.31093541784318407</v>
      </c>
      <c r="G988" s="11">
        <v>8257.7999999999993</v>
      </c>
      <c r="H988" s="11">
        <v>20.5</v>
      </c>
      <c r="I988" s="13">
        <v>323.17</v>
      </c>
    </row>
    <row r="989" spans="1:9" x14ac:dyDescent="0.35">
      <c r="A989" t="s">
        <v>9</v>
      </c>
      <c r="B989" t="s">
        <v>28</v>
      </c>
      <c r="C989" s="11">
        <v>2006</v>
      </c>
      <c r="D989" s="11">
        <v>72</v>
      </c>
      <c r="E989" s="12">
        <f t="shared" si="51"/>
        <v>4.2465098996762034E-2</v>
      </c>
      <c r="F989" s="12">
        <f t="shared" si="52"/>
        <v>1.6071320950975777E-2</v>
      </c>
      <c r="G989" s="11">
        <v>520.29999999999995</v>
      </c>
      <c r="H989" s="11">
        <v>23.3</v>
      </c>
      <c r="I989" s="13">
        <v>1274.6099999999999</v>
      </c>
    </row>
    <row r="990" spans="1:9" x14ac:dyDescent="0.35">
      <c r="A990" t="s">
        <v>33</v>
      </c>
      <c r="B990" t="s">
        <v>28</v>
      </c>
      <c r="C990" s="11">
        <v>2006</v>
      </c>
      <c r="D990" s="11">
        <v>1010</v>
      </c>
      <c r="E990" s="12">
        <f t="shared" si="51"/>
        <v>0.59569097203791188</v>
      </c>
      <c r="F990" s="12">
        <f t="shared" si="52"/>
        <v>0.2254449188956324</v>
      </c>
      <c r="G990" s="11">
        <v>6676.2</v>
      </c>
      <c r="H990" s="11">
        <v>23.3</v>
      </c>
      <c r="I990" s="13">
        <v>589.39</v>
      </c>
    </row>
    <row r="991" spans="1:9" x14ac:dyDescent="0.35">
      <c r="A991" t="s">
        <v>10</v>
      </c>
      <c r="B991" t="s">
        <v>28</v>
      </c>
      <c r="C991" s="11">
        <v>2006</v>
      </c>
      <c r="D991" s="11">
        <v>3084</v>
      </c>
      <c r="E991" s="12">
        <f t="shared" si="51"/>
        <v>1.8189217403613072</v>
      </c>
      <c r="F991" s="12">
        <f t="shared" si="52"/>
        <v>0.68838824740012905</v>
      </c>
      <c r="G991" s="11">
        <v>41690</v>
      </c>
      <c r="H991" s="11">
        <v>22.7</v>
      </c>
      <c r="I991" s="13">
        <v>265.75</v>
      </c>
    </row>
    <row r="992" spans="1:9" x14ac:dyDescent="0.35">
      <c r="A992" t="s">
        <v>11</v>
      </c>
      <c r="B992" t="s">
        <v>28</v>
      </c>
      <c r="C992" s="11">
        <v>2006</v>
      </c>
      <c r="D992" s="11">
        <v>182</v>
      </c>
      <c r="E992" s="12">
        <f t="shared" si="51"/>
        <v>0.10734233357514848</v>
      </c>
      <c r="F992" s="12">
        <f t="shared" si="52"/>
        <v>4.0624727959410988E-2</v>
      </c>
      <c r="G992" s="11">
        <v>1427.8</v>
      </c>
      <c r="H992" s="11">
        <v>23.1</v>
      </c>
      <c r="I992" s="13">
        <v>634.01</v>
      </c>
    </row>
    <row r="993" spans="1:17" x14ac:dyDescent="0.35">
      <c r="A993" t="s">
        <v>34</v>
      </c>
      <c r="B993" t="s">
        <v>28</v>
      </c>
      <c r="C993" s="11">
        <v>2006</v>
      </c>
      <c r="D993" s="11">
        <v>373</v>
      </c>
      <c r="E993" s="12">
        <f t="shared" si="51"/>
        <v>0.2199928045248922</v>
      </c>
      <c r="F993" s="12">
        <f t="shared" si="52"/>
        <v>8.3258371037693943E-2</v>
      </c>
      <c r="G993" s="11">
        <v>3531</v>
      </c>
      <c r="H993" s="11">
        <v>20.8</v>
      </c>
      <c r="I993" s="13">
        <v>174.56</v>
      </c>
    </row>
    <row r="994" spans="1:17" x14ac:dyDescent="0.35">
      <c r="A994" t="s">
        <v>13</v>
      </c>
      <c r="B994" t="s">
        <v>28</v>
      </c>
      <c r="C994" s="11">
        <v>2006</v>
      </c>
      <c r="D994" s="11">
        <v>365</v>
      </c>
      <c r="E994" s="12">
        <f t="shared" si="51"/>
        <v>0.21527446019191868</v>
      </c>
      <c r="F994" s="12">
        <f t="shared" si="52"/>
        <v>8.1472668709807738E-2</v>
      </c>
      <c r="G994" s="11">
        <v>1301.8</v>
      </c>
      <c r="H994" s="11">
        <v>23.4</v>
      </c>
      <c r="I994" s="13">
        <v>1354.23</v>
      </c>
    </row>
    <row r="995" spans="1:17" x14ac:dyDescent="0.35">
      <c r="A995" t="s">
        <v>35</v>
      </c>
      <c r="B995" t="s">
        <v>28</v>
      </c>
      <c r="C995" s="11">
        <v>2006</v>
      </c>
      <c r="D995" s="11">
        <v>6719</v>
      </c>
      <c r="E995" s="12">
        <f t="shared" si="51"/>
        <v>3.9628194466561686</v>
      </c>
      <c r="F995" s="12">
        <f t="shared" si="52"/>
        <v>1.4997667426334198</v>
      </c>
      <c r="G995" s="11">
        <v>76866.600000000006</v>
      </c>
      <c r="H995" s="11">
        <v>22.5</v>
      </c>
      <c r="I995" s="13">
        <v>600.5</v>
      </c>
    </row>
    <row r="996" spans="1:17" x14ac:dyDescent="0.35">
      <c r="A996" t="s">
        <v>14</v>
      </c>
      <c r="B996" t="s">
        <v>28</v>
      </c>
      <c r="C996" s="11">
        <v>2006</v>
      </c>
      <c r="D996" s="11">
        <v>216</v>
      </c>
      <c r="E996" s="12">
        <f t="shared" si="51"/>
        <v>0.12739529699028609</v>
      </c>
      <c r="F996" s="12">
        <f t="shared" si="52"/>
        <v>4.8213962852927325E-2</v>
      </c>
      <c r="G996" s="11">
        <v>765.3</v>
      </c>
      <c r="H996" s="11">
        <v>24.8</v>
      </c>
      <c r="I996" s="13">
        <v>1804.21</v>
      </c>
    </row>
    <row r="997" spans="1:17" x14ac:dyDescent="0.35">
      <c r="A997" t="s">
        <v>15</v>
      </c>
      <c r="B997" t="s">
        <v>28</v>
      </c>
      <c r="C997" s="11">
        <v>2006</v>
      </c>
      <c r="D997" s="11">
        <v>14416</v>
      </c>
      <c r="E997" s="12">
        <f t="shared" si="51"/>
        <v>8.5024564880183551</v>
      </c>
      <c r="F997" s="12">
        <f t="shared" si="52"/>
        <v>3.2178355948509276</v>
      </c>
      <c r="G997" s="11">
        <v>110142.3</v>
      </c>
      <c r="H997" s="11">
        <v>22.5</v>
      </c>
      <c r="I997" s="13">
        <v>722.09</v>
      </c>
    </row>
    <row r="998" spans="1:17" x14ac:dyDescent="0.35">
      <c r="A998" t="s">
        <v>16</v>
      </c>
      <c r="B998" t="s">
        <v>28</v>
      </c>
      <c r="C998" s="11">
        <v>2006</v>
      </c>
      <c r="D998" s="11">
        <v>163</v>
      </c>
      <c r="E998" s="12">
        <f t="shared" si="51"/>
        <v>9.6136265784336275E-2</v>
      </c>
      <c r="F998" s="12">
        <f t="shared" si="52"/>
        <v>3.6383684930681268E-2</v>
      </c>
      <c r="G998" s="11">
        <v>759.9</v>
      </c>
      <c r="H998" s="11">
        <v>23.7</v>
      </c>
      <c r="I998" s="13">
        <v>1538.68</v>
      </c>
    </row>
    <row r="999" spans="1:17" x14ac:dyDescent="0.35">
      <c r="A999" t="s">
        <v>17</v>
      </c>
      <c r="B999" t="s">
        <v>28</v>
      </c>
      <c r="C999" s="11">
        <v>2006</v>
      </c>
      <c r="D999" s="11">
        <v>1068</v>
      </c>
      <c r="E999" s="12">
        <f t="shared" si="51"/>
        <v>0.62989896845197013</v>
      </c>
      <c r="F999" s="12">
        <f t="shared" si="52"/>
        <v>0.23839126077280734</v>
      </c>
      <c r="G999" s="11">
        <v>8539.7999999999993</v>
      </c>
      <c r="H999" s="11">
        <v>21.9</v>
      </c>
      <c r="I999" s="13">
        <v>546.46</v>
      </c>
    </row>
    <row r="1000" spans="1:17" x14ac:dyDescent="0.35">
      <c r="A1000" t="s">
        <v>100</v>
      </c>
      <c r="B1000" t="s">
        <v>28</v>
      </c>
      <c r="C1000" s="11">
        <v>2006</v>
      </c>
      <c r="D1000" s="11">
        <v>198</v>
      </c>
      <c r="E1000" s="12">
        <f t="shared" si="51"/>
        <v>0.11677902224109558</v>
      </c>
      <c r="F1000" s="12">
        <f t="shared" si="52"/>
        <v>4.4196132615183382E-2</v>
      </c>
      <c r="G1000" s="11">
        <v>36.5</v>
      </c>
      <c r="H1000" s="11">
        <v>22.4</v>
      </c>
      <c r="I1000" s="13">
        <v>357.63</v>
      </c>
    </row>
    <row r="1001" spans="1:17" x14ac:dyDescent="0.35">
      <c r="A1001" t="s">
        <v>18</v>
      </c>
      <c r="B1001" t="s">
        <v>28</v>
      </c>
      <c r="C1001" s="11">
        <v>2006</v>
      </c>
      <c r="D1001" s="11">
        <v>685</v>
      </c>
      <c r="E1001" s="12">
        <f t="shared" si="51"/>
        <v>0.40400823351086107</v>
      </c>
      <c r="F1001" s="12">
        <f t="shared" si="52"/>
        <v>0.15290076182525564</v>
      </c>
      <c r="G1001" s="11">
        <v>7694.1</v>
      </c>
      <c r="H1001" s="11">
        <v>22.5</v>
      </c>
      <c r="I1001" s="13">
        <v>338.3</v>
      </c>
    </row>
    <row r="1002" spans="1:17" x14ac:dyDescent="0.35">
      <c r="A1002" t="s">
        <v>19</v>
      </c>
      <c r="B1002" t="s">
        <v>28</v>
      </c>
      <c r="C1002" s="11">
        <v>2006</v>
      </c>
      <c r="D1002" s="11">
        <v>134</v>
      </c>
      <c r="E1002" s="12">
        <f t="shared" si="51"/>
        <v>7.9032267577307122E-2</v>
      </c>
      <c r="F1002" s="12">
        <f t="shared" si="52"/>
        <v>2.9910513992093803E-2</v>
      </c>
      <c r="G1002" s="11">
        <v>103.8</v>
      </c>
      <c r="H1002" s="11">
        <v>24.9</v>
      </c>
      <c r="I1002" s="13">
        <v>1543.41</v>
      </c>
      <c r="O1002" s="6"/>
      <c r="P1002" s="3"/>
      <c r="Q1002" s="8"/>
    </row>
    <row r="1003" spans="1:17" x14ac:dyDescent="0.35">
      <c r="A1003" t="s">
        <v>21</v>
      </c>
      <c r="B1003" t="s">
        <v>28</v>
      </c>
      <c r="C1003" s="11">
        <v>2006</v>
      </c>
      <c r="D1003" s="11">
        <v>23</v>
      </c>
      <c r="E1003" s="12">
        <f t="shared" si="51"/>
        <v>1.3565239957298985E-2</v>
      </c>
      <c r="F1003" s="12">
        <f t="shared" si="52"/>
        <v>5.1338941926728169E-3</v>
      </c>
      <c r="G1003" s="11">
        <v>224.2</v>
      </c>
      <c r="H1003" s="11">
        <v>24.2</v>
      </c>
      <c r="I1003" s="13">
        <v>923.23</v>
      </c>
      <c r="O1003" s="6"/>
      <c r="P1003" s="3"/>
      <c r="Q1003" s="8"/>
    </row>
    <row r="1004" spans="1:17" x14ac:dyDescent="0.35">
      <c r="A1004" t="s">
        <v>22</v>
      </c>
      <c r="B1004" t="s">
        <v>28</v>
      </c>
      <c r="C1004" s="11">
        <v>2006</v>
      </c>
      <c r="D1004" s="11">
        <v>2112</v>
      </c>
      <c r="E1004" s="12">
        <f t="shared" si="51"/>
        <v>1.2456429039050196</v>
      </c>
      <c r="F1004" s="12">
        <f t="shared" si="52"/>
        <v>0.47142541456195608</v>
      </c>
      <c r="G1004" s="11">
        <v>12605.3</v>
      </c>
      <c r="H1004" s="11">
        <v>26</v>
      </c>
      <c r="I1004" s="13">
        <v>840.8</v>
      </c>
      <c r="O1004" s="6"/>
      <c r="P1004" s="3"/>
      <c r="Q1004" s="8"/>
    </row>
    <row r="1005" spans="1:17" x14ac:dyDescent="0.35">
      <c r="A1005" t="s">
        <v>38</v>
      </c>
      <c r="B1005" t="s">
        <v>28</v>
      </c>
      <c r="C1005" s="11">
        <v>2006</v>
      </c>
      <c r="D1005" s="11">
        <v>1935</v>
      </c>
      <c r="E1005" s="12">
        <f t="shared" si="51"/>
        <v>1.1412495355379797</v>
      </c>
      <c r="F1005" s="12">
        <f t="shared" si="52"/>
        <v>0.43191675055747397</v>
      </c>
      <c r="G1005" s="11">
        <v>11135.8</v>
      </c>
      <c r="H1005" s="11">
        <v>23.2</v>
      </c>
      <c r="I1005" s="13">
        <v>1014.29</v>
      </c>
      <c r="O1005" s="6"/>
      <c r="P1005" s="3"/>
      <c r="Q1005" s="8"/>
    </row>
    <row r="1006" spans="1:17" x14ac:dyDescent="0.35">
      <c r="A1006" t="s">
        <v>23</v>
      </c>
      <c r="B1006" t="s">
        <v>28</v>
      </c>
      <c r="C1006" s="11">
        <v>2006</v>
      </c>
      <c r="D1006" s="11">
        <v>3769</v>
      </c>
      <c r="E1006" s="12">
        <f t="shared" si="51"/>
        <v>2.2229299738721684</v>
      </c>
      <c r="F1006" s="12">
        <f t="shared" si="52"/>
        <v>0.84128900922538463</v>
      </c>
      <c r="G1006" s="11">
        <v>1186.9000000000001</v>
      </c>
      <c r="H1006" s="11">
        <v>22.3</v>
      </c>
      <c r="I1006" s="13">
        <v>302.45</v>
      </c>
      <c r="O1006" s="6"/>
      <c r="P1006" s="3"/>
      <c r="Q1006" s="8"/>
    </row>
    <row r="1007" spans="1:17" x14ac:dyDescent="0.35">
      <c r="A1007" t="s">
        <v>24</v>
      </c>
      <c r="B1007" t="s">
        <v>28</v>
      </c>
      <c r="C1007" s="11">
        <v>2006</v>
      </c>
      <c r="D1007" s="11">
        <v>169551</v>
      </c>
      <c r="E1007" s="12">
        <f t="shared" si="51"/>
        <v>100</v>
      </c>
      <c r="F1007" s="12">
        <f t="shared" si="52"/>
        <v>37.84595192442908</v>
      </c>
      <c r="G1007" s="11">
        <f>SUM(G980:G1006)</f>
        <v>1261575.6000000003</v>
      </c>
      <c r="O1007" s="6"/>
      <c r="P1007" s="3"/>
      <c r="Q1007" s="8"/>
    </row>
    <row r="1008" spans="1:17" x14ac:dyDescent="0.35">
      <c r="A1008" t="s">
        <v>74</v>
      </c>
      <c r="B1008" t="s">
        <v>73</v>
      </c>
      <c r="C1008" s="11">
        <v>2006</v>
      </c>
      <c r="D1008" s="11">
        <v>948</v>
      </c>
      <c r="E1008" s="12">
        <f>(D1008/278452)*100</f>
        <v>0.34045365089853907</v>
      </c>
      <c r="F1008" s="12">
        <f t="shared" si="52"/>
        <v>0.21160572585451437</v>
      </c>
      <c r="G1008" s="14">
        <v>4820.6000000000004</v>
      </c>
      <c r="H1008" s="14">
        <v>22.8</v>
      </c>
      <c r="I1008" s="15">
        <v>333.62</v>
      </c>
      <c r="O1008" s="6"/>
      <c r="P1008" s="3"/>
    </row>
    <row r="1009" spans="1:16" x14ac:dyDescent="0.35">
      <c r="A1009" t="s">
        <v>40</v>
      </c>
      <c r="B1009" t="s">
        <v>73</v>
      </c>
      <c r="C1009" s="11">
        <v>2006</v>
      </c>
      <c r="D1009" s="11">
        <v>7581</v>
      </c>
      <c r="E1009" s="12">
        <f t="shared" ref="E1009:E1048" si="53">(D1009/278452)*100</f>
        <v>2.7225518222171146</v>
      </c>
      <c r="F1009" s="12">
        <f t="shared" si="52"/>
        <v>1.6921761684631578</v>
      </c>
      <c r="G1009" s="14">
        <v>72378.7</v>
      </c>
      <c r="H1009" s="14">
        <v>23.2</v>
      </c>
      <c r="I1009" s="15">
        <v>246.76</v>
      </c>
      <c r="O1009" s="6"/>
      <c r="P1009" s="3"/>
    </row>
    <row r="1010" spans="1:16" x14ac:dyDescent="0.35">
      <c r="A1010" t="s">
        <v>41</v>
      </c>
      <c r="B1010" t="s">
        <v>73</v>
      </c>
      <c r="C1010" s="11">
        <v>2006</v>
      </c>
      <c r="D1010" s="11">
        <v>3434</v>
      </c>
      <c r="E1010" s="12">
        <f t="shared" si="53"/>
        <v>1.2332466636978725</v>
      </c>
      <c r="F1010" s="12">
        <f t="shared" si="52"/>
        <v>0.76651272424515016</v>
      </c>
      <c r="G1010" s="14">
        <v>13651.9</v>
      </c>
      <c r="H1010" s="14">
        <v>25.5</v>
      </c>
      <c r="I1010" s="15">
        <v>1274.67</v>
      </c>
      <c r="O1010" s="6"/>
      <c r="P1010" s="3"/>
    </row>
    <row r="1011" spans="1:16" x14ac:dyDescent="0.35">
      <c r="A1011" t="s">
        <v>42</v>
      </c>
      <c r="B1011" t="s">
        <v>73</v>
      </c>
      <c r="C1011" s="11">
        <v>2006</v>
      </c>
      <c r="D1011" s="11">
        <v>75909</v>
      </c>
      <c r="E1011" s="12">
        <f t="shared" si="53"/>
        <v>27.261071926220676</v>
      </c>
      <c r="F1011" s="12">
        <f t="shared" si="52"/>
        <v>16.943859750939168</v>
      </c>
      <c r="G1011" s="14">
        <v>423508.4</v>
      </c>
      <c r="H1011" s="14">
        <v>25.4</v>
      </c>
      <c r="I1011" s="15">
        <v>955.14</v>
      </c>
      <c r="O1011" s="6"/>
      <c r="P1011" s="3"/>
    </row>
    <row r="1012" spans="1:16" x14ac:dyDescent="0.35">
      <c r="A1012" t="s">
        <v>43</v>
      </c>
      <c r="B1012" t="s">
        <v>73</v>
      </c>
      <c r="C1012" s="11">
        <v>2006</v>
      </c>
      <c r="D1012" s="11">
        <v>4157</v>
      </c>
      <c r="E1012" s="12">
        <f t="shared" si="53"/>
        <v>1.4928964417565684</v>
      </c>
      <c r="F1012" s="12">
        <f t="shared" si="52"/>
        <v>0.92789557212786511</v>
      </c>
      <c r="G1012" s="14">
        <v>20264.8</v>
      </c>
      <c r="H1012" s="14">
        <v>23.2</v>
      </c>
      <c r="I1012" s="15">
        <v>312.75</v>
      </c>
      <c r="O1012" s="6"/>
      <c r="P1012" s="3"/>
    </row>
    <row r="1013" spans="1:16" x14ac:dyDescent="0.35">
      <c r="A1013" t="s">
        <v>44</v>
      </c>
      <c r="B1013" t="s">
        <v>73</v>
      </c>
      <c r="C1013" s="11">
        <v>2006</v>
      </c>
      <c r="D1013" s="11">
        <v>23</v>
      </c>
      <c r="E1013" s="12">
        <f t="shared" si="53"/>
        <v>8.2599514458506305E-3</v>
      </c>
      <c r="F1013" s="12">
        <f t="shared" si="52"/>
        <v>5.1338941926728169E-3</v>
      </c>
      <c r="G1013" s="14">
        <v>298</v>
      </c>
      <c r="H1013" s="14">
        <v>23.8</v>
      </c>
      <c r="I1013" s="15">
        <v>308.86</v>
      </c>
      <c r="O1013" s="6"/>
      <c r="P1013" s="3"/>
    </row>
    <row r="1014" spans="1:16" x14ac:dyDescent="0.35">
      <c r="A1014" t="s">
        <v>45</v>
      </c>
      <c r="B1014" t="s">
        <v>73</v>
      </c>
      <c r="C1014" s="11">
        <v>2006</v>
      </c>
      <c r="D1014" s="11">
        <v>812</v>
      </c>
      <c r="E1014" s="12">
        <f t="shared" si="53"/>
        <v>0.29161219887090056</v>
      </c>
      <c r="F1014" s="12">
        <f t="shared" si="52"/>
        <v>0.18124878628044902</v>
      </c>
      <c r="G1014" s="14">
        <v>9391.5</v>
      </c>
      <c r="H1014" s="14">
        <v>25.1</v>
      </c>
      <c r="I1014" s="15">
        <v>185.74</v>
      </c>
      <c r="O1014" s="5"/>
      <c r="P1014" s="3"/>
    </row>
    <row r="1015" spans="1:16" x14ac:dyDescent="0.35">
      <c r="A1015" t="s">
        <v>46</v>
      </c>
      <c r="B1015" t="s">
        <v>73</v>
      </c>
      <c r="C1015" s="11">
        <v>2006</v>
      </c>
      <c r="D1015" s="11">
        <v>155</v>
      </c>
      <c r="E1015" s="12">
        <f t="shared" si="53"/>
        <v>5.5664890178558607E-2</v>
      </c>
      <c r="F1015" s="12">
        <f t="shared" si="52"/>
        <v>3.459798260279507E-2</v>
      </c>
      <c r="G1015" s="14">
        <v>1798.5</v>
      </c>
      <c r="H1015" s="14">
        <v>23.7</v>
      </c>
      <c r="I1015" s="15">
        <v>250</v>
      </c>
      <c r="O1015" s="6"/>
      <c r="P1015" s="3"/>
    </row>
    <row r="1016" spans="1:16" x14ac:dyDescent="0.35">
      <c r="A1016" t="s">
        <v>47</v>
      </c>
      <c r="B1016" t="s">
        <v>73</v>
      </c>
      <c r="C1016" s="11">
        <v>2006</v>
      </c>
      <c r="D1016" s="11">
        <v>76</v>
      </c>
      <c r="E1016" s="12">
        <f t="shared" si="53"/>
        <v>2.7293752603680346E-2</v>
      </c>
      <c r="F1016" s="12">
        <f t="shared" si="52"/>
        <v>1.6964172114918873E-2</v>
      </c>
      <c r="G1016" s="14">
        <v>335.2</v>
      </c>
      <c r="H1016" s="14">
        <v>23.1</v>
      </c>
      <c r="I1016" s="15">
        <v>1652.12</v>
      </c>
      <c r="O1016" s="6"/>
      <c r="P1016" s="3"/>
    </row>
    <row r="1017" spans="1:16" x14ac:dyDescent="0.35">
      <c r="A1017" t="s">
        <v>85</v>
      </c>
      <c r="B1017" t="s">
        <v>73</v>
      </c>
      <c r="C1017" s="11">
        <v>2006</v>
      </c>
      <c r="D1017" s="11">
        <v>142</v>
      </c>
      <c r="E1017" s="12">
        <f t="shared" si="53"/>
        <v>5.0996221970034332E-2</v>
      </c>
      <c r="F1017" s="12">
        <f t="shared" si="52"/>
        <v>3.169621631998E-2</v>
      </c>
      <c r="G1017" s="14">
        <v>575.1</v>
      </c>
      <c r="H1017" s="14">
        <v>24.8</v>
      </c>
      <c r="I1017" s="15">
        <v>698.08</v>
      </c>
      <c r="O1017" s="6"/>
      <c r="P1017" s="3"/>
    </row>
    <row r="1018" spans="1:16" x14ac:dyDescent="0.35">
      <c r="A1018" t="s">
        <v>49</v>
      </c>
      <c r="B1018" t="s">
        <v>73</v>
      </c>
      <c r="C1018" s="11">
        <v>2006</v>
      </c>
      <c r="D1018" s="11">
        <v>87</v>
      </c>
      <c r="E1018" s="12">
        <f t="shared" si="53"/>
        <v>3.1244164164739342E-2</v>
      </c>
      <c r="F1018" s="12">
        <f t="shared" si="52"/>
        <v>1.9419512815762395E-2</v>
      </c>
      <c r="G1018" s="14">
        <v>328.8</v>
      </c>
      <c r="H1018" s="14">
        <v>24</v>
      </c>
      <c r="I1018" s="15">
        <v>1742.81</v>
      </c>
      <c r="O1018" s="6"/>
      <c r="P1018" s="3"/>
    </row>
    <row r="1019" spans="1:16" x14ac:dyDescent="0.35">
      <c r="A1019" t="s">
        <v>75</v>
      </c>
      <c r="B1019" t="s">
        <v>73</v>
      </c>
      <c r="C1019" s="11">
        <v>2006</v>
      </c>
      <c r="D1019" s="11">
        <v>357</v>
      </c>
      <c r="E1019" s="12">
        <f t="shared" si="53"/>
        <v>0.1282088115725511</v>
      </c>
      <c r="F1019" s="12">
        <f t="shared" si="52"/>
        <v>7.9686966381921548E-2</v>
      </c>
      <c r="G1019" s="14">
        <v>2579.8000000000002</v>
      </c>
      <c r="H1019" s="14">
        <v>21.7</v>
      </c>
      <c r="I1019" s="15">
        <v>467.4</v>
      </c>
      <c r="O1019" s="6"/>
      <c r="P1019" s="3"/>
    </row>
    <row r="1020" spans="1:16" x14ac:dyDescent="0.35">
      <c r="A1020" t="s">
        <v>88</v>
      </c>
      <c r="B1020" t="s">
        <v>73</v>
      </c>
      <c r="C1020" s="11">
        <v>2006</v>
      </c>
      <c r="D1020" s="11">
        <v>138</v>
      </c>
      <c r="E1020" s="12">
        <f t="shared" si="53"/>
        <v>4.9559708675103786E-2</v>
      </c>
      <c r="F1020" s="12">
        <f t="shared" si="52"/>
        <v>3.0803365156036901E-2</v>
      </c>
      <c r="G1020" s="14">
        <v>4.4000000000000004</v>
      </c>
      <c r="H1020" s="14">
        <v>22.4</v>
      </c>
      <c r="I1020" s="15">
        <v>0</v>
      </c>
      <c r="O1020" s="6"/>
      <c r="P1020" s="3"/>
    </row>
    <row r="1021" spans="1:16" x14ac:dyDescent="0.35">
      <c r="A1021" t="s">
        <v>76</v>
      </c>
      <c r="B1021" t="s">
        <v>73</v>
      </c>
      <c r="C1021" s="11">
        <v>2006</v>
      </c>
      <c r="D1021" s="11">
        <v>6598</v>
      </c>
      <c r="E1021" s="12">
        <f t="shared" si="53"/>
        <v>2.3695286799879334</v>
      </c>
      <c r="F1021" s="12">
        <f t="shared" si="52"/>
        <v>1.4727579949241409</v>
      </c>
      <c r="G1021" s="14">
        <v>77925.100000000006</v>
      </c>
      <c r="H1021" s="14">
        <v>21.8</v>
      </c>
      <c r="I1021" s="15">
        <v>231.84</v>
      </c>
      <c r="O1021" s="6"/>
      <c r="P1021" s="3"/>
    </row>
    <row r="1022" spans="1:16" x14ac:dyDescent="0.35">
      <c r="A1022" t="s">
        <v>52</v>
      </c>
      <c r="B1022" t="s">
        <v>73</v>
      </c>
      <c r="C1022" s="11">
        <v>2006</v>
      </c>
      <c r="D1022" s="11">
        <v>72</v>
      </c>
      <c r="E1022" s="12">
        <f t="shared" si="53"/>
        <v>2.5857239308749804E-2</v>
      </c>
      <c r="F1022" s="12">
        <f t="shared" si="52"/>
        <v>1.6071320950975777E-2</v>
      </c>
      <c r="G1022" s="14">
        <v>81.599999999999994</v>
      </c>
      <c r="H1022" s="14">
        <v>24.6</v>
      </c>
      <c r="I1022" s="15">
        <v>1557.66</v>
      </c>
      <c r="O1022" s="6"/>
      <c r="P1022" s="3"/>
    </row>
    <row r="1023" spans="1:16" x14ac:dyDescent="0.35">
      <c r="A1023" t="s">
        <v>89</v>
      </c>
      <c r="B1023" t="s">
        <v>73</v>
      </c>
      <c r="C1023" s="11">
        <v>2006</v>
      </c>
      <c r="D1023" s="11">
        <v>93</v>
      </c>
      <c r="E1023" s="12">
        <f t="shared" si="53"/>
        <v>3.3398934107135167E-2</v>
      </c>
      <c r="F1023" s="12">
        <f t="shared" si="52"/>
        <v>2.0758789561677045E-2</v>
      </c>
      <c r="O1023" s="6"/>
      <c r="P1023" s="3"/>
    </row>
    <row r="1024" spans="1:16" x14ac:dyDescent="0.35">
      <c r="A1024" t="s">
        <v>53</v>
      </c>
      <c r="B1024" t="s">
        <v>73</v>
      </c>
      <c r="C1024" s="11">
        <v>2006</v>
      </c>
      <c r="D1024" s="11">
        <v>1153</v>
      </c>
      <c r="E1024" s="12">
        <f t="shared" si="53"/>
        <v>0.41407495726372945</v>
      </c>
      <c r="F1024" s="12">
        <f t="shared" si="52"/>
        <v>0.25736434800659819</v>
      </c>
      <c r="G1024" s="14">
        <v>8588.7999999999993</v>
      </c>
      <c r="H1024" s="14">
        <v>24.2</v>
      </c>
      <c r="I1024" s="15">
        <v>983.99</v>
      </c>
      <c r="O1024" s="6"/>
      <c r="P1024" s="3"/>
    </row>
    <row r="1025" spans="1:16" x14ac:dyDescent="0.35">
      <c r="A1025" t="s">
        <v>78</v>
      </c>
      <c r="B1025" t="s">
        <v>73</v>
      </c>
      <c r="C1025" s="11">
        <v>2006</v>
      </c>
      <c r="D1025" s="11">
        <v>734</v>
      </c>
      <c r="E1025" s="12">
        <f t="shared" si="53"/>
        <v>0.2636001896197549</v>
      </c>
      <c r="F1025" s="12">
        <f t="shared" si="52"/>
        <v>0.16383818858355859</v>
      </c>
      <c r="G1025" s="14">
        <v>2111.1</v>
      </c>
      <c r="H1025" s="14">
        <v>25</v>
      </c>
      <c r="I1025" s="15">
        <v>1344.39</v>
      </c>
      <c r="O1025" s="6"/>
      <c r="P1025" s="3"/>
    </row>
    <row r="1026" spans="1:16" x14ac:dyDescent="0.35">
      <c r="A1026" t="s">
        <v>54</v>
      </c>
      <c r="B1026" t="s">
        <v>73</v>
      </c>
      <c r="C1026" s="11">
        <v>2006</v>
      </c>
      <c r="D1026" s="11">
        <v>51570</v>
      </c>
      <c r="E1026" s="12">
        <f t="shared" si="53"/>
        <v>18.520247654892046</v>
      </c>
      <c r="F1026" s="12">
        <f t="shared" si="52"/>
        <v>11.511083631136398</v>
      </c>
      <c r="G1026" s="14">
        <v>333501.90000000002</v>
      </c>
      <c r="H1026" s="14">
        <v>24.8</v>
      </c>
      <c r="I1026" s="15">
        <v>664.06</v>
      </c>
      <c r="O1026" s="6"/>
      <c r="P1026" s="3"/>
    </row>
    <row r="1027" spans="1:16" x14ac:dyDescent="0.35">
      <c r="A1027" t="s">
        <v>77</v>
      </c>
      <c r="B1027" t="s">
        <v>73</v>
      </c>
      <c r="C1027" s="11">
        <v>2006</v>
      </c>
      <c r="D1027" s="11">
        <v>174</v>
      </c>
      <c r="E1027" s="12">
        <f t="shared" si="53"/>
        <v>6.2488328329478683E-2</v>
      </c>
      <c r="F1027" s="12">
        <f t="shared" si="52"/>
        <v>3.883902563152479E-2</v>
      </c>
      <c r="G1027" s="14">
        <v>843.4</v>
      </c>
      <c r="H1027" s="14">
        <v>21.2</v>
      </c>
      <c r="I1027" s="15">
        <v>2057.2399999999998</v>
      </c>
      <c r="O1027" s="6"/>
      <c r="P1027" s="3"/>
    </row>
    <row r="1028" spans="1:16" x14ac:dyDescent="0.35">
      <c r="A1028" t="s">
        <v>55</v>
      </c>
      <c r="B1028" t="s">
        <v>73</v>
      </c>
      <c r="C1028" s="11">
        <v>2006</v>
      </c>
      <c r="D1028" s="11">
        <v>660</v>
      </c>
      <c r="E1028" s="12">
        <f t="shared" si="53"/>
        <v>0.23702469366353984</v>
      </c>
      <c r="F1028" s="12">
        <f t="shared" si="52"/>
        <v>0.14732044205061126</v>
      </c>
      <c r="G1028" s="14">
        <v>7633.7</v>
      </c>
      <c r="H1028" s="14">
        <v>25.7</v>
      </c>
      <c r="I1028" s="15">
        <v>180</v>
      </c>
      <c r="O1028" s="6"/>
      <c r="P1028" s="3"/>
    </row>
    <row r="1029" spans="1:16" x14ac:dyDescent="0.35">
      <c r="A1029" t="s">
        <v>56</v>
      </c>
      <c r="B1029" t="s">
        <v>73</v>
      </c>
      <c r="C1029" s="11">
        <v>2006</v>
      </c>
      <c r="D1029" s="11">
        <v>48</v>
      </c>
      <c r="E1029" s="12">
        <f t="shared" si="53"/>
        <v>1.7238159539166534E-2</v>
      </c>
      <c r="F1029" s="12">
        <f t="shared" si="52"/>
        <v>1.0714213967317183E-2</v>
      </c>
      <c r="G1029" s="14">
        <v>87.3</v>
      </c>
      <c r="H1029" s="14">
        <v>24.9</v>
      </c>
      <c r="I1029" s="15">
        <v>1085.8800000000001</v>
      </c>
      <c r="O1029" s="6"/>
      <c r="P1029" s="3"/>
    </row>
    <row r="1030" spans="1:16" x14ac:dyDescent="0.35">
      <c r="A1030" t="s">
        <v>79</v>
      </c>
      <c r="B1030" t="s">
        <v>73</v>
      </c>
      <c r="C1030" s="11">
        <v>2006</v>
      </c>
      <c r="D1030" s="11">
        <v>48</v>
      </c>
      <c r="E1030" s="12">
        <f t="shared" si="53"/>
        <v>1.7238159539166534E-2</v>
      </c>
      <c r="F1030" s="12">
        <f t="shared" si="52"/>
        <v>1.0714213967317183E-2</v>
      </c>
      <c r="G1030" s="14">
        <v>218.8</v>
      </c>
      <c r="H1030" s="14">
        <v>25.4</v>
      </c>
      <c r="I1030" s="15">
        <v>769.27</v>
      </c>
      <c r="O1030" s="6"/>
      <c r="P1030" s="3"/>
    </row>
    <row r="1031" spans="1:16" x14ac:dyDescent="0.35">
      <c r="A1031" t="s">
        <v>57</v>
      </c>
      <c r="B1031" t="s">
        <v>73</v>
      </c>
      <c r="C1031" s="11">
        <v>2006</v>
      </c>
      <c r="D1031" s="11">
        <v>157</v>
      </c>
      <c r="E1031" s="12">
        <f t="shared" si="53"/>
        <v>5.6383146826023876E-2</v>
      </c>
      <c r="F1031" s="12">
        <f t="shared" si="52"/>
        <v>3.5044408184766625E-2</v>
      </c>
      <c r="G1031" s="14">
        <v>341.7</v>
      </c>
      <c r="H1031" s="14">
        <v>24.2</v>
      </c>
      <c r="I1031" s="15">
        <v>2003.5</v>
      </c>
      <c r="O1031" s="6"/>
      <c r="P1031" s="3"/>
    </row>
    <row r="1032" spans="1:16" x14ac:dyDescent="0.35">
      <c r="A1032" t="s">
        <v>58</v>
      </c>
      <c r="B1032" t="s">
        <v>73</v>
      </c>
      <c r="C1032" s="11">
        <v>2006</v>
      </c>
      <c r="D1032" s="11">
        <v>1344</v>
      </c>
      <c r="E1032" s="12">
        <f t="shared" si="53"/>
        <v>0.482668467096663</v>
      </c>
      <c r="F1032" s="12">
        <f t="shared" si="52"/>
        <v>0.29999799108488112</v>
      </c>
      <c r="G1032" s="14">
        <v>8265.2000000000007</v>
      </c>
      <c r="H1032" s="14">
        <v>25.2</v>
      </c>
      <c r="I1032" s="15">
        <v>1193.28</v>
      </c>
      <c r="O1032" s="6"/>
      <c r="P1032" s="3"/>
    </row>
    <row r="1033" spans="1:16" x14ac:dyDescent="0.35">
      <c r="A1033" t="s">
        <v>59</v>
      </c>
      <c r="B1033" t="s">
        <v>73</v>
      </c>
      <c r="C1033" s="11">
        <v>2006</v>
      </c>
      <c r="D1033" s="11">
        <v>5402</v>
      </c>
      <c r="E1033" s="12">
        <f t="shared" si="53"/>
        <v>1.9400112048037006</v>
      </c>
      <c r="F1033" s="12">
        <f t="shared" si="52"/>
        <v>1.2057954969051548</v>
      </c>
      <c r="G1033" s="14">
        <v>36276.1</v>
      </c>
      <c r="H1033" s="14">
        <v>25.2</v>
      </c>
      <c r="I1033" s="15">
        <v>963.97</v>
      </c>
      <c r="O1033" s="6"/>
      <c r="P1033" s="3"/>
    </row>
    <row r="1034" spans="1:16" x14ac:dyDescent="0.35">
      <c r="A1034" t="s">
        <v>60</v>
      </c>
      <c r="B1034" t="s">
        <v>73</v>
      </c>
      <c r="C1034" s="11">
        <v>2006</v>
      </c>
      <c r="D1034" s="11">
        <v>24188</v>
      </c>
      <c r="E1034" s="12">
        <f t="shared" si="53"/>
        <v>8.6865958944450021</v>
      </c>
      <c r="F1034" s="12">
        <f t="shared" si="52"/>
        <v>5.399070988363917</v>
      </c>
      <c r="G1034" s="14">
        <v>105971</v>
      </c>
      <c r="H1034" s="14">
        <v>24.2</v>
      </c>
      <c r="I1034" s="15">
        <v>2027.91</v>
      </c>
      <c r="O1034" s="6"/>
      <c r="P1034" s="3"/>
    </row>
    <row r="1035" spans="1:16" x14ac:dyDescent="0.35">
      <c r="A1035" t="s">
        <v>63</v>
      </c>
      <c r="B1035" t="s">
        <v>73</v>
      </c>
      <c r="C1035" s="11">
        <v>2006</v>
      </c>
      <c r="D1035" s="11">
        <v>279</v>
      </c>
      <c r="E1035" s="12">
        <f t="shared" si="53"/>
        <v>0.10019680232140549</v>
      </c>
      <c r="F1035" s="12">
        <f t="shared" si="52"/>
        <v>6.2276368685031128E-2</v>
      </c>
      <c r="G1035" s="14">
        <v>1808.1</v>
      </c>
      <c r="H1035" s="14">
        <v>22.6</v>
      </c>
      <c r="I1035" s="15">
        <v>206.65</v>
      </c>
    </row>
    <row r="1036" spans="1:16" x14ac:dyDescent="0.35">
      <c r="A1036" t="s">
        <v>80</v>
      </c>
      <c r="B1036" t="s">
        <v>73</v>
      </c>
      <c r="C1036" s="11">
        <v>2006</v>
      </c>
      <c r="D1036" s="11">
        <v>10434</v>
      </c>
      <c r="E1036" s="12">
        <f t="shared" si="53"/>
        <v>3.7471449298263257</v>
      </c>
      <c r="F1036" s="12">
        <f t="shared" si="52"/>
        <v>2.3290022611455727</v>
      </c>
      <c r="G1036" s="14">
        <v>157438.20000000001</v>
      </c>
      <c r="H1036" s="14">
        <v>24.3</v>
      </c>
      <c r="I1036" s="15">
        <v>204.59</v>
      </c>
      <c r="O1036" s="6"/>
      <c r="P1036" s="3"/>
    </row>
    <row r="1037" spans="1:16" x14ac:dyDescent="0.35">
      <c r="A1037" t="s">
        <v>64</v>
      </c>
      <c r="B1037" t="s">
        <v>73</v>
      </c>
      <c r="C1037" s="11">
        <v>2006</v>
      </c>
      <c r="D1037" s="11">
        <v>6593</v>
      </c>
      <c r="E1037" s="12">
        <f t="shared" si="53"/>
        <v>2.3677330383692703</v>
      </c>
      <c r="F1037" s="12">
        <f t="shared" si="52"/>
        <v>1.4716419309692121</v>
      </c>
      <c r="G1037" s="14">
        <v>73663</v>
      </c>
      <c r="H1037" s="14">
        <v>24.4</v>
      </c>
      <c r="I1037" s="15">
        <v>236.32</v>
      </c>
      <c r="O1037" s="5"/>
      <c r="P1037" s="3"/>
    </row>
    <row r="1038" spans="1:16" x14ac:dyDescent="0.35">
      <c r="A1038" t="s">
        <v>90</v>
      </c>
      <c r="B1038" t="s">
        <v>73</v>
      </c>
      <c r="C1038" s="11">
        <v>2006</v>
      </c>
      <c r="D1038" s="11">
        <v>252</v>
      </c>
      <c r="E1038" s="12">
        <f t="shared" si="53"/>
        <v>9.0500337580624299E-2</v>
      </c>
      <c r="F1038" s="12">
        <f t="shared" si="52"/>
        <v>5.624962332841521E-2</v>
      </c>
      <c r="G1038" s="14">
        <v>2086.6</v>
      </c>
      <c r="H1038" s="14">
        <v>24.7</v>
      </c>
      <c r="I1038" s="15">
        <v>174.56</v>
      </c>
      <c r="O1038" s="6"/>
      <c r="P1038" s="3"/>
    </row>
    <row r="1039" spans="1:16" x14ac:dyDescent="0.35">
      <c r="A1039" t="s">
        <v>81</v>
      </c>
      <c r="B1039" t="s">
        <v>73</v>
      </c>
      <c r="C1039" s="11">
        <v>2006</v>
      </c>
      <c r="D1039" s="11">
        <v>2042</v>
      </c>
      <c r="E1039" s="12">
        <f t="shared" si="53"/>
        <v>0.73334003706204309</v>
      </c>
      <c r="F1039" s="12">
        <f t="shared" si="52"/>
        <v>0.45580051919295189</v>
      </c>
      <c r="G1039" s="14">
        <v>10916.4</v>
      </c>
      <c r="H1039" s="14">
        <v>23.3</v>
      </c>
      <c r="I1039" s="15">
        <v>762.75</v>
      </c>
      <c r="O1039" s="6"/>
      <c r="P1039" s="3"/>
    </row>
    <row r="1040" spans="1:16" x14ac:dyDescent="0.35">
      <c r="A1040" t="s">
        <v>83</v>
      </c>
      <c r="B1040" t="s">
        <v>73</v>
      </c>
      <c r="C1040" s="11">
        <v>2006</v>
      </c>
      <c r="D1040" s="11">
        <v>17918</v>
      </c>
      <c r="E1040" s="12">
        <f t="shared" si="53"/>
        <v>6.434861304641375</v>
      </c>
      <c r="F1040" s="12">
        <f t="shared" si="52"/>
        <v>3.9995267888831099</v>
      </c>
      <c r="G1040" s="14">
        <v>118241.4</v>
      </c>
      <c r="H1040" s="14">
        <v>25.6</v>
      </c>
      <c r="I1040" s="15">
        <v>679.28</v>
      </c>
      <c r="O1040" s="6"/>
      <c r="P1040" s="3"/>
    </row>
    <row r="1041" spans="1:16" x14ac:dyDescent="0.35">
      <c r="A1041" t="s">
        <v>66</v>
      </c>
      <c r="B1041" t="s">
        <v>73</v>
      </c>
      <c r="C1041" s="11">
        <v>2006</v>
      </c>
      <c r="D1041" s="11">
        <v>130</v>
      </c>
      <c r="E1041" s="12">
        <f t="shared" si="53"/>
        <v>4.6686682085242695E-2</v>
      </c>
      <c r="F1041" s="12">
        <f t="shared" si="52"/>
        <v>2.9017662828150707E-2</v>
      </c>
      <c r="G1041" s="14">
        <v>1957.7</v>
      </c>
      <c r="H1041" s="14">
        <v>25.4</v>
      </c>
      <c r="I1041" s="15">
        <v>402.73</v>
      </c>
      <c r="O1041" s="6"/>
      <c r="P1041" s="3"/>
    </row>
    <row r="1042" spans="1:16" x14ac:dyDescent="0.35">
      <c r="A1042" t="s">
        <v>82</v>
      </c>
      <c r="B1042" t="s">
        <v>73</v>
      </c>
      <c r="C1042" s="11">
        <v>2006</v>
      </c>
      <c r="D1042" s="11">
        <v>788</v>
      </c>
      <c r="E1042" s="12">
        <f t="shared" si="53"/>
        <v>0.28299311910131725</v>
      </c>
      <c r="F1042" s="12">
        <f t="shared" si="52"/>
        <v>0.17589167929679042</v>
      </c>
      <c r="G1042" s="14">
        <v>3514.9</v>
      </c>
      <c r="H1042" s="14">
        <v>24.1</v>
      </c>
      <c r="I1042" s="15">
        <v>561.82000000000005</v>
      </c>
      <c r="O1042" s="6"/>
      <c r="P1042" s="3"/>
    </row>
    <row r="1043" spans="1:16" x14ac:dyDescent="0.35">
      <c r="A1043" t="s">
        <v>67</v>
      </c>
      <c r="B1043" t="s">
        <v>73</v>
      </c>
      <c r="C1043" s="11">
        <v>2006</v>
      </c>
      <c r="D1043" s="11">
        <v>44</v>
      </c>
      <c r="E1043" s="12">
        <f t="shared" si="53"/>
        <v>1.5801646244235992E-2</v>
      </c>
      <c r="F1043" s="12">
        <f t="shared" si="52"/>
        <v>9.8213628033740844E-3</v>
      </c>
      <c r="G1043" s="14">
        <v>253</v>
      </c>
      <c r="H1043" s="14">
        <v>26.7</v>
      </c>
      <c r="I1043" s="15">
        <v>1013.01</v>
      </c>
      <c r="O1043" s="6"/>
      <c r="P1043" s="3"/>
    </row>
    <row r="1044" spans="1:16" x14ac:dyDescent="0.35">
      <c r="A1044" t="s">
        <v>129</v>
      </c>
      <c r="B1044" t="s">
        <v>73</v>
      </c>
      <c r="C1044" s="11">
        <v>2006</v>
      </c>
      <c r="D1044" s="11">
        <v>4</v>
      </c>
      <c r="E1044" s="12">
        <f t="shared" si="53"/>
        <v>1.4365132949305446E-3</v>
      </c>
      <c r="F1044" s="12">
        <f t="shared" si="52"/>
        <v>8.9285116394309852E-4</v>
      </c>
      <c r="G1044" s="14">
        <v>25.7</v>
      </c>
      <c r="H1044" s="14">
        <v>24</v>
      </c>
      <c r="I1044" s="15">
        <v>1055.93</v>
      </c>
      <c r="O1044" s="6"/>
      <c r="P1044" s="3"/>
    </row>
    <row r="1045" spans="1:16" x14ac:dyDescent="0.35">
      <c r="A1045" t="s">
        <v>84</v>
      </c>
      <c r="B1045" t="s">
        <v>73</v>
      </c>
      <c r="C1045" s="11">
        <v>2006</v>
      </c>
      <c r="D1045" s="11">
        <v>81</v>
      </c>
      <c r="E1045" s="12">
        <f t="shared" si="53"/>
        <v>2.9089394222343527E-2</v>
      </c>
      <c r="F1045" s="12">
        <f>(D1045/448003)*100</f>
        <v>1.8080236069847745E-2</v>
      </c>
      <c r="G1045" s="14">
        <v>585.1</v>
      </c>
      <c r="H1045" s="14">
        <v>24.3</v>
      </c>
      <c r="I1045" s="15">
        <v>742.42</v>
      </c>
      <c r="O1045" s="6"/>
      <c r="P1045" s="3"/>
    </row>
    <row r="1046" spans="1:16" x14ac:dyDescent="0.35">
      <c r="A1046" t="s">
        <v>68</v>
      </c>
      <c r="B1046" t="s">
        <v>73</v>
      </c>
      <c r="C1046" s="11">
        <v>2006</v>
      </c>
      <c r="D1046" s="11">
        <v>49697</v>
      </c>
      <c r="E1046" s="12">
        <f t="shared" si="53"/>
        <v>17.847600304540816</v>
      </c>
      <c r="F1046" s="12">
        <f>(D1046/448003)*100</f>
        <v>11.093006073620042</v>
      </c>
      <c r="G1046" s="14">
        <v>340592.6</v>
      </c>
      <c r="H1046" s="14">
        <v>21.3</v>
      </c>
      <c r="I1046" s="15">
        <v>507.96</v>
      </c>
      <c r="O1046" s="6"/>
      <c r="P1046" s="3"/>
    </row>
    <row r="1047" spans="1:16" x14ac:dyDescent="0.35">
      <c r="A1047" t="s">
        <v>69</v>
      </c>
      <c r="B1047" t="s">
        <v>73</v>
      </c>
      <c r="C1047" s="11">
        <v>2006</v>
      </c>
      <c r="D1047" s="11">
        <v>4133</v>
      </c>
      <c r="E1047" s="12">
        <f t="shared" si="53"/>
        <v>1.4842773619869851</v>
      </c>
      <c r="F1047" s="12">
        <f>(D1047/448003)*100</f>
        <v>0.92253846514420668</v>
      </c>
      <c r="G1047" s="14">
        <v>26687.9</v>
      </c>
      <c r="H1047" s="14">
        <v>23.1</v>
      </c>
      <c r="I1047" s="15">
        <v>137.5</v>
      </c>
      <c r="O1047" s="6"/>
      <c r="P1047" s="3"/>
    </row>
    <row r="1048" spans="1:16" x14ac:dyDescent="0.35">
      <c r="A1048" t="s">
        <v>70</v>
      </c>
      <c r="B1048" t="s">
        <v>73</v>
      </c>
      <c r="C1048" s="11">
        <v>2006</v>
      </c>
      <c r="D1048" s="11">
        <v>278452</v>
      </c>
      <c r="E1048" s="12">
        <f t="shared" si="53"/>
        <v>100</v>
      </c>
      <c r="F1048" s="12">
        <f>(D1048/448003)*100</f>
        <v>62.15404807557092</v>
      </c>
      <c r="G1048" s="14">
        <v>1869551.9999999995</v>
      </c>
      <c r="O1048" s="6"/>
      <c r="P1048" s="3"/>
    </row>
    <row r="1049" spans="1:16" x14ac:dyDescent="0.35">
      <c r="A1049" t="s">
        <v>30</v>
      </c>
      <c r="B1049" t="s">
        <v>28</v>
      </c>
      <c r="C1049" s="11">
        <v>2005</v>
      </c>
      <c r="D1049" s="11">
        <v>1410</v>
      </c>
      <c r="E1049" s="12">
        <f>(D1049/169121)*100</f>
        <v>0.833722600977998</v>
      </c>
      <c r="F1049" s="12">
        <f>(D1049/445141)*100</f>
        <v>0.31675356797059806</v>
      </c>
      <c r="G1049">
        <v>53087</v>
      </c>
      <c r="H1049">
        <v>15.2</v>
      </c>
      <c r="I1049" s="6">
        <v>175.25</v>
      </c>
    </row>
    <row r="1050" spans="1:16" x14ac:dyDescent="0.35">
      <c r="A1050" t="s">
        <v>2</v>
      </c>
      <c r="B1050" t="s">
        <v>28</v>
      </c>
      <c r="C1050" s="11">
        <v>2005</v>
      </c>
      <c r="D1050" s="11">
        <v>247</v>
      </c>
      <c r="E1050" s="12">
        <f t="shared" ref="E1050:E1075" si="54">(D1050/169121)*100</f>
        <v>0.14604927832735143</v>
      </c>
      <c r="F1050" s="12">
        <f t="shared" ref="F1050:F1113" si="55">(D1050/445141)*100</f>
        <v>5.5488036374991299E-2</v>
      </c>
      <c r="G1050"/>
      <c r="H1050"/>
      <c r="I1050"/>
    </row>
    <row r="1051" spans="1:16" x14ac:dyDescent="0.35">
      <c r="A1051" t="s">
        <v>31</v>
      </c>
      <c r="B1051" t="s">
        <v>28</v>
      </c>
      <c r="C1051" s="11">
        <v>2005</v>
      </c>
      <c r="D1051" s="11">
        <v>92089</v>
      </c>
      <c r="E1051" s="12">
        <f t="shared" si="54"/>
        <v>54.451546525860181</v>
      </c>
      <c r="F1051" s="12">
        <f t="shared" si="55"/>
        <v>20.687602355208799</v>
      </c>
      <c r="G1051">
        <v>742582.6</v>
      </c>
      <c r="H1051">
        <v>23.5</v>
      </c>
      <c r="I1051" s="6">
        <v>714.38</v>
      </c>
    </row>
    <row r="1052" spans="1:16" x14ac:dyDescent="0.35">
      <c r="A1052" t="s">
        <v>3</v>
      </c>
      <c r="B1052" t="s">
        <v>28</v>
      </c>
      <c r="C1052" s="11">
        <v>2005</v>
      </c>
      <c r="D1052" s="11">
        <v>10618</v>
      </c>
      <c r="E1052" s="12">
        <f t="shared" si="54"/>
        <v>6.2783450902016895</v>
      </c>
      <c r="F1052" s="12">
        <f t="shared" si="55"/>
        <v>2.3853116203629861</v>
      </c>
      <c r="G1052">
        <v>94828.2</v>
      </c>
      <c r="H1052">
        <v>19.7</v>
      </c>
      <c r="I1052" s="6">
        <v>249.36</v>
      </c>
    </row>
    <row r="1053" spans="1:16" x14ac:dyDescent="0.35">
      <c r="A1053" t="s">
        <v>97</v>
      </c>
      <c r="B1053" t="s">
        <v>28</v>
      </c>
      <c r="C1053" s="11">
        <v>2005</v>
      </c>
      <c r="D1053" s="11">
        <v>267</v>
      </c>
      <c r="E1053" s="12">
        <f t="shared" si="54"/>
        <v>0.15787513082349325</v>
      </c>
      <c r="F1053" s="12">
        <f t="shared" si="55"/>
        <v>5.9980994785921761E-2</v>
      </c>
      <c r="G1053">
        <v>1892.5</v>
      </c>
      <c r="H1053">
        <v>22.2</v>
      </c>
      <c r="I1053" s="6">
        <v>331.04</v>
      </c>
    </row>
    <row r="1054" spans="1:16" x14ac:dyDescent="0.35">
      <c r="A1054" t="s">
        <v>4</v>
      </c>
      <c r="B1054" t="s">
        <v>28</v>
      </c>
      <c r="C1054" s="11">
        <v>2005</v>
      </c>
      <c r="D1054" s="11">
        <v>27202</v>
      </c>
      <c r="E1054" s="12">
        <f t="shared" si="54"/>
        <v>16.084341980002485</v>
      </c>
      <c r="F1054" s="12">
        <f t="shared" si="55"/>
        <v>6.1108727347065308</v>
      </c>
      <c r="G1054">
        <v>305170.7</v>
      </c>
      <c r="H1054">
        <v>20</v>
      </c>
      <c r="I1054" s="6">
        <v>219.98</v>
      </c>
    </row>
    <row r="1055" spans="1:16" x14ac:dyDescent="0.35">
      <c r="A1055" t="s">
        <v>5</v>
      </c>
      <c r="B1055" t="s">
        <v>28</v>
      </c>
      <c r="C1055" s="11">
        <v>2005</v>
      </c>
      <c r="D1055" s="11">
        <v>1337</v>
      </c>
      <c r="E1055" s="12">
        <f t="shared" si="54"/>
        <v>0.79055823936708036</v>
      </c>
      <c r="F1055" s="12">
        <f t="shared" si="55"/>
        <v>0.30035426977070184</v>
      </c>
      <c r="G1055">
        <v>9773.7999999999993</v>
      </c>
      <c r="H1055">
        <v>23.6</v>
      </c>
      <c r="I1055" s="6">
        <v>858.75</v>
      </c>
    </row>
    <row r="1056" spans="1:16" x14ac:dyDescent="0.35">
      <c r="A1056" t="s">
        <v>6</v>
      </c>
      <c r="B1056" t="s">
        <v>28</v>
      </c>
      <c r="C1056" s="11">
        <v>2005</v>
      </c>
      <c r="D1056" s="11">
        <v>93</v>
      </c>
      <c r="E1056" s="12">
        <f t="shared" si="54"/>
        <v>5.4990214107059447E-2</v>
      </c>
      <c r="F1056" s="12">
        <f t="shared" si="55"/>
        <v>2.0892256610826682E-2</v>
      </c>
      <c r="G1056">
        <v>100.8</v>
      </c>
      <c r="H1056">
        <v>21.5</v>
      </c>
      <c r="I1056" s="5">
        <v>1179.54</v>
      </c>
    </row>
    <row r="1057" spans="1:9" x14ac:dyDescent="0.35">
      <c r="A1057" t="s">
        <v>8</v>
      </c>
      <c r="B1057" t="s">
        <v>28</v>
      </c>
      <c r="C1057" s="11">
        <v>2005</v>
      </c>
      <c r="D1057" s="11">
        <v>1670</v>
      </c>
      <c r="E1057" s="12">
        <f t="shared" si="54"/>
        <v>0.98745868342784171</v>
      </c>
      <c r="F1057" s="12">
        <f t="shared" si="55"/>
        <v>0.37516202731269421</v>
      </c>
      <c r="G1057">
        <v>12719.4</v>
      </c>
      <c r="H1057">
        <v>19.2</v>
      </c>
      <c r="I1057" s="6">
        <v>336.3</v>
      </c>
    </row>
    <row r="1058" spans="1:9" x14ac:dyDescent="0.35">
      <c r="A1058" t="s">
        <v>9</v>
      </c>
      <c r="B1058" t="s">
        <v>28</v>
      </c>
      <c r="C1058" s="11">
        <v>2005</v>
      </c>
      <c r="D1058" s="11">
        <v>66</v>
      </c>
      <c r="E1058" s="12">
        <f t="shared" si="54"/>
        <v>3.9025313237267989E-2</v>
      </c>
      <c r="F1058" s="12">
        <f t="shared" si="55"/>
        <v>1.4826762756070548E-2</v>
      </c>
      <c r="G1058">
        <v>388.4</v>
      </c>
      <c r="H1058">
        <v>24</v>
      </c>
      <c r="I1058" s="6">
        <v>1297</v>
      </c>
    </row>
    <row r="1059" spans="1:9" x14ac:dyDescent="0.35">
      <c r="A1059" t="s">
        <v>33</v>
      </c>
      <c r="B1059" t="s">
        <v>28</v>
      </c>
      <c r="C1059" s="11">
        <v>2005</v>
      </c>
      <c r="D1059" s="11">
        <v>995</v>
      </c>
      <c r="E1059" s="12">
        <f t="shared" si="54"/>
        <v>0.58833616168305525</v>
      </c>
      <c r="F1059" s="12">
        <f t="shared" si="55"/>
        <v>0.22352468094379083</v>
      </c>
      <c r="G1059">
        <v>7577.9</v>
      </c>
      <c r="H1059">
        <v>23.5</v>
      </c>
      <c r="I1059" s="6">
        <v>648.82000000000005</v>
      </c>
    </row>
    <row r="1060" spans="1:9" x14ac:dyDescent="0.35">
      <c r="A1060" t="s">
        <v>10</v>
      </c>
      <c r="B1060" t="s">
        <v>28</v>
      </c>
      <c r="C1060" s="11">
        <v>2005</v>
      </c>
      <c r="D1060" s="11">
        <v>3229</v>
      </c>
      <c r="E1060" s="12">
        <f t="shared" si="54"/>
        <v>1.9092838855020962</v>
      </c>
      <c r="F1060" s="12">
        <f t="shared" si="55"/>
        <v>0.72538813544472425</v>
      </c>
      <c r="G1060">
        <v>52693.9</v>
      </c>
      <c r="H1060">
        <v>21.9</v>
      </c>
      <c r="I1060" s="6">
        <v>277.3</v>
      </c>
    </row>
    <row r="1061" spans="1:9" x14ac:dyDescent="0.35">
      <c r="A1061" t="s">
        <v>11</v>
      </c>
      <c r="B1061" t="s">
        <v>28</v>
      </c>
      <c r="C1061" s="11">
        <v>2005</v>
      </c>
      <c r="D1061" s="11">
        <v>181</v>
      </c>
      <c r="E1061" s="12">
        <f t="shared" si="54"/>
        <v>0.10702396509008343</v>
      </c>
      <c r="F1061" s="12">
        <f t="shared" si="55"/>
        <v>4.0661273618920746E-2</v>
      </c>
      <c r="G1061">
        <v>1371.4</v>
      </c>
      <c r="H1061">
        <v>22.8</v>
      </c>
      <c r="I1061" s="6">
        <v>604.35</v>
      </c>
    </row>
    <row r="1062" spans="1:9" x14ac:dyDescent="0.35">
      <c r="A1062" t="s">
        <v>34</v>
      </c>
      <c r="B1062" t="s">
        <v>28</v>
      </c>
      <c r="C1062" s="11">
        <v>2005</v>
      </c>
      <c r="D1062" s="11">
        <v>491</v>
      </c>
      <c r="E1062" s="12">
        <f t="shared" si="54"/>
        <v>0.29032467878028156</v>
      </c>
      <c r="F1062" s="12">
        <f t="shared" si="55"/>
        <v>0.11030212898834302</v>
      </c>
      <c r="G1062">
        <v>3590.2</v>
      </c>
      <c r="H1062">
        <v>19.8</v>
      </c>
      <c r="I1062" s="6">
        <v>221.77</v>
      </c>
    </row>
    <row r="1063" spans="1:9" x14ac:dyDescent="0.35">
      <c r="A1063" t="s">
        <v>13</v>
      </c>
      <c r="B1063" t="s">
        <v>28</v>
      </c>
      <c r="C1063" s="11">
        <v>2005</v>
      </c>
      <c r="D1063" s="11">
        <v>490</v>
      </c>
      <c r="E1063" s="12">
        <f t="shared" si="54"/>
        <v>0.2897333861554745</v>
      </c>
      <c r="F1063" s="12">
        <f t="shared" si="55"/>
        <v>0.1100774810677965</v>
      </c>
      <c r="G1063">
        <v>1710.3</v>
      </c>
      <c r="H1063">
        <v>23.5</v>
      </c>
      <c r="I1063" s="6">
        <v>1317.2</v>
      </c>
    </row>
    <row r="1064" spans="1:9" x14ac:dyDescent="0.35">
      <c r="A1064" t="s">
        <v>35</v>
      </c>
      <c r="B1064" t="s">
        <v>28</v>
      </c>
      <c r="C1064" s="11">
        <v>2005</v>
      </c>
      <c r="D1064" s="11">
        <v>5094</v>
      </c>
      <c r="E1064" s="12">
        <f t="shared" si="54"/>
        <v>3.0120446307673205</v>
      </c>
      <c r="F1064" s="12">
        <f t="shared" si="55"/>
        <v>1.1443565072639905</v>
      </c>
      <c r="G1064">
        <v>66092.3</v>
      </c>
      <c r="H1064">
        <v>22.4</v>
      </c>
      <c r="I1064" s="6">
        <v>567.6</v>
      </c>
    </row>
    <row r="1065" spans="1:9" x14ac:dyDescent="0.35">
      <c r="A1065" t="s">
        <v>14</v>
      </c>
      <c r="B1065" t="s">
        <v>28</v>
      </c>
      <c r="C1065" s="11">
        <v>2005</v>
      </c>
      <c r="D1065" s="11">
        <v>165</v>
      </c>
      <c r="E1065" s="12">
        <f t="shared" si="54"/>
        <v>9.7563283093169972E-2</v>
      </c>
      <c r="F1065" s="12">
        <f t="shared" si="55"/>
        <v>3.7066906890176367E-2</v>
      </c>
      <c r="G1065">
        <v>853.3</v>
      </c>
      <c r="H1065">
        <v>24.1</v>
      </c>
      <c r="I1065" s="6">
        <v>1658.71</v>
      </c>
    </row>
    <row r="1066" spans="1:9" x14ac:dyDescent="0.35">
      <c r="A1066" t="s">
        <v>15</v>
      </c>
      <c r="B1066" t="s">
        <v>28</v>
      </c>
      <c r="C1066" s="11">
        <v>2005</v>
      </c>
      <c r="D1066" s="11">
        <v>14082</v>
      </c>
      <c r="E1066" s="12">
        <f t="shared" si="54"/>
        <v>8.3265827425334518</v>
      </c>
      <c r="F1066" s="12">
        <f t="shared" si="55"/>
        <v>3.1634920171361438</v>
      </c>
      <c r="G1066">
        <v>117043.8</v>
      </c>
      <c r="H1066">
        <v>22.2</v>
      </c>
      <c r="I1066" s="6">
        <v>705.44</v>
      </c>
    </row>
    <row r="1067" spans="1:9" x14ac:dyDescent="0.35">
      <c r="A1067" t="s">
        <v>16</v>
      </c>
      <c r="B1067" t="s">
        <v>28</v>
      </c>
      <c r="C1067" s="11">
        <v>2005</v>
      </c>
      <c r="D1067" s="11">
        <v>155</v>
      </c>
      <c r="E1067" s="12">
        <f t="shared" si="54"/>
        <v>9.1650356845099076E-2</v>
      </c>
      <c r="F1067" s="12">
        <f t="shared" si="55"/>
        <v>3.4820427684711136E-2</v>
      </c>
      <c r="G1067">
        <v>702.5</v>
      </c>
      <c r="H1067">
        <v>23.3</v>
      </c>
      <c r="I1067" s="6">
        <v>1513.64</v>
      </c>
    </row>
    <row r="1068" spans="1:9" x14ac:dyDescent="0.35">
      <c r="A1068" t="s">
        <v>17</v>
      </c>
      <c r="B1068" t="s">
        <v>28</v>
      </c>
      <c r="C1068" s="11">
        <v>2005</v>
      </c>
      <c r="D1068" s="11">
        <v>1071</v>
      </c>
      <c r="E1068" s="12">
        <f t="shared" si="54"/>
        <v>0.63327440116839429</v>
      </c>
      <c r="F1068" s="12">
        <f t="shared" si="55"/>
        <v>0.24059792290532664</v>
      </c>
      <c r="G1068">
        <v>9569.5</v>
      </c>
      <c r="H1068">
        <v>21.5</v>
      </c>
      <c r="I1068" s="6">
        <v>556.42999999999995</v>
      </c>
    </row>
    <row r="1069" spans="1:9" x14ac:dyDescent="0.35">
      <c r="A1069" t="s">
        <v>100</v>
      </c>
      <c r="B1069" t="s">
        <v>28</v>
      </c>
      <c r="C1069" s="11">
        <v>2005</v>
      </c>
      <c r="D1069" s="11">
        <v>198</v>
      </c>
      <c r="E1069" s="12">
        <f t="shared" si="54"/>
        <v>0.11707593971180398</v>
      </c>
      <c r="F1069" s="12">
        <f t="shared" si="55"/>
        <v>4.4480288268211647E-2</v>
      </c>
      <c r="G1069">
        <v>32.299999999999997</v>
      </c>
      <c r="H1069">
        <v>24.4</v>
      </c>
      <c r="I1069" s="6">
        <v>713.04</v>
      </c>
    </row>
    <row r="1070" spans="1:9" x14ac:dyDescent="0.35">
      <c r="A1070" t="s">
        <v>18</v>
      </c>
      <c r="B1070" t="s">
        <v>28</v>
      </c>
      <c r="C1070" s="11">
        <v>2005</v>
      </c>
      <c r="D1070" s="11">
        <v>683</v>
      </c>
      <c r="E1070" s="12">
        <f t="shared" si="54"/>
        <v>0.403852862743243</v>
      </c>
      <c r="F1070" s="12">
        <f t="shared" si="55"/>
        <v>0.15343452973327554</v>
      </c>
      <c r="G1070">
        <v>7408.2</v>
      </c>
      <c r="H1070">
        <v>22.7</v>
      </c>
      <c r="I1070" s="6">
        <v>345.07</v>
      </c>
    </row>
    <row r="1071" spans="1:9" x14ac:dyDescent="0.35">
      <c r="A1071" t="s">
        <v>19</v>
      </c>
      <c r="B1071" t="s">
        <v>28</v>
      </c>
      <c r="C1071" s="11">
        <v>2005</v>
      </c>
      <c r="D1071" s="11">
        <v>128</v>
      </c>
      <c r="E1071" s="12">
        <f t="shared" si="54"/>
        <v>7.5685455975307625E-2</v>
      </c>
      <c r="F1071" s="12">
        <f t="shared" si="55"/>
        <v>2.8754933829955004E-2</v>
      </c>
      <c r="G1071">
        <v>319.10000000000002</v>
      </c>
      <c r="H1071">
        <v>20.9</v>
      </c>
      <c r="I1071" s="6">
        <v>595.71</v>
      </c>
    </row>
    <row r="1072" spans="1:9" x14ac:dyDescent="0.35">
      <c r="A1072" t="s">
        <v>22</v>
      </c>
      <c r="B1072" t="s">
        <v>28</v>
      </c>
      <c r="C1072" s="11">
        <v>2005</v>
      </c>
      <c r="D1072" s="11">
        <v>1901</v>
      </c>
      <c r="E1072" s="12">
        <f t="shared" si="54"/>
        <v>1.1240472797582797</v>
      </c>
      <c r="F1072" s="12">
        <f t="shared" si="55"/>
        <v>0.42705569695894113</v>
      </c>
      <c r="G1072">
        <v>14520.6</v>
      </c>
      <c r="H1072">
        <v>25.2</v>
      </c>
      <c r="I1072" s="6">
        <v>767.55</v>
      </c>
    </row>
    <row r="1073" spans="1:15" x14ac:dyDescent="0.35">
      <c r="A1073" t="s">
        <v>38</v>
      </c>
      <c r="B1073" t="s">
        <v>28</v>
      </c>
      <c r="C1073" s="11">
        <v>2005</v>
      </c>
      <c r="D1073" s="11">
        <v>1828</v>
      </c>
      <c r="E1073" s="12">
        <f t="shared" si="54"/>
        <v>1.080882918147362</v>
      </c>
      <c r="F1073" s="12">
        <f t="shared" si="55"/>
        <v>0.41065639875904492</v>
      </c>
      <c r="G1073">
        <v>12895.5</v>
      </c>
      <c r="H1073">
        <v>22.8</v>
      </c>
      <c r="I1073" s="6">
        <v>965.28</v>
      </c>
    </row>
    <row r="1074" spans="1:15" x14ac:dyDescent="0.35">
      <c r="A1074" t="s">
        <v>23</v>
      </c>
      <c r="B1074" t="s">
        <v>28</v>
      </c>
      <c r="C1074" s="11">
        <v>2005</v>
      </c>
      <c r="D1074" s="11">
        <v>3433</v>
      </c>
      <c r="E1074" s="12">
        <f t="shared" si="54"/>
        <v>2.0299075809627429</v>
      </c>
      <c r="F1074" s="12">
        <f t="shared" si="55"/>
        <v>0.77121631123621504</v>
      </c>
      <c r="G1074">
        <v>3653.1</v>
      </c>
      <c r="H1074">
        <v>21.7</v>
      </c>
      <c r="I1074" s="6">
        <v>303.26</v>
      </c>
    </row>
    <row r="1075" spans="1:15" x14ac:dyDescent="0.35">
      <c r="A1075" t="s">
        <v>24</v>
      </c>
      <c r="B1075" t="s">
        <v>28</v>
      </c>
      <c r="C1075" s="11">
        <v>2005</v>
      </c>
      <c r="D1075" s="11">
        <v>169121</v>
      </c>
      <c r="E1075" s="12">
        <f t="shared" si="54"/>
        <v>100</v>
      </c>
      <c r="F1075" s="12">
        <f t="shared" si="55"/>
        <v>37.992680970748594</v>
      </c>
      <c r="G1075" s="11">
        <v>1520577.3</v>
      </c>
      <c r="O1075" s="6"/>
    </row>
    <row r="1076" spans="1:15" x14ac:dyDescent="0.35">
      <c r="A1076" t="s">
        <v>74</v>
      </c>
      <c r="B1076" t="s">
        <v>73</v>
      </c>
      <c r="C1076" s="11">
        <v>2005</v>
      </c>
      <c r="D1076" s="11">
        <v>935</v>
      </c>
      <c r="E1076" s="12">
        <f>(D1076/276020)*100</f>
        <v>0.33874356930657196</v>
      </c>
      <c r="F1076" s="12">
        <f t="shared" si="55"/>
        <v>0.21004580571099943</v>
      </c>
      <c r="G1076">
        <v>4010.9</v>
      </c>
      <c r="H1076">
        <v>21.9</v>
      </c>
      <c r="I1076" s="6">
        <v>344.53</v>
      </c>
    </row>
    <row r="1077" spans="1:15" x14ac:dyDescent="0.35">
      <c r="A1077" t="s">
        <v>40</v>
      </c>
      <c r="B1077" t="s">
        <v>73</v>
      </c>
      <c r="C1077" s="11">
        <v>2005</v>
      </c>
      <c r="D1077" s="11">
        <v>7953</v>
      </c>
      <c r="E1077" s="12">
        <f t="shared" ref="E1077:E1116" si="56">(D1077/276020)*100</f>
        <v>2.8813129483370772</v>
      </c>
      <c r="F1077" s="12">
        <f t="shared" si="55"/>
        <v>1.786624912106501</v>
      </c>
      <c r="G1077">
        <v>78579</v>
      </c>
      <c r="H1077">
        <v>23.1</v>
      </c>
      <c r="I1077" s="6">
        <v>256.70999999999998</v>
      </c>
    </row>
    <row r="1078" spans="1:15" x14ac:dyDescent="0.35">
      <c r="A1078" t="s">
        <v>41</v>
      </c>
      <c r="B1078" t="s">
        <v>73</v>
      </c>
      <c r="C1078" s="11">
        <v>2005</v>
      </c>
      <c r="D1078" s="11">
        <v>3326</v>
      </c>
      <c r="E1078" s="12">
        <f t="shared" si="56"/>
        <v>1.2049851460039127</v>
      </c>
      <c r="F1078" s="12">
        <f t="shared" si="55"/>
        <v>0.74717898373773706</v>
      </c>
      <c r="G1078">
        <v>19084</v>
      </c>
      <c r="H1078">
        <v>25.1</v>
      </c>
      <c r="I1078" s="5">
        <v>1180.4000000000001</v>
      </c>
    </row>
    <row r="1079" spans="1:15" x14ac:dyDescent="0.35">
      <c r="A1079" t="s">
        <v>42</v>
      </c>
      <c r="B1079" t="s">
        <v>73</v>
      </c>
      <c r="C1079" s="11">
        <v>2005</v>
      </c>
      <c r="D1079" s="11">
        <v>74970</v>
      </c>
      <c r="E1079" s="12">
        <f t="shared" si="56"/>
        <v>27.161075284399683</v>
      </c>
      <c r="F1079" s="12">
        <f t="shared" si="55"/>
        <v>16.841854603372862</v>
      </c>
      <c r="G1079">
        <v>542351.30000000005</v>
      </c>
      <c r="H1079">
        <v>24.7</v>
      </c>
      <c r="I1079" s="6">
        <v>937.23</v>
      </c>
    </row>
    <row r="1080" spans="1:15" x14ac:dyDescent="0.35">
      <c r="A1080" t="s">
        <v>43</v>
      </c>
      <c r="B1080" t="s">
        <v>73</v>
      </c>
      <c r="C1080" s="11">
        <v>2005</v>
      </c>
      <c r="D1080" s="11">
        <v>3982</v>
      </c>
      <c r="E1080" s="12">
        <f t="shared" si="56"/>
        <v>1.4426490833997536</v>
      </c>
      <c r="F1080" s="12">
        <f t="shared" si="55"/>
        <v>0.89454801961625641</v>
      </c>
      <c r="G1080">
        <v>22611</v>
      </c>
      <c r="H1080">
        <v>22.9</v>
      </c>
      <c r="I1080" s="6">
        <v>328.89</v>
      </c>
    </row>
    <row r="1081" spans="1:15" x14ac:dyDescent="0.35">
      <c r="A1081" t="s">
        <v>45</v>
      </c>
      <c r="B1081" t="s">
        <v>73</v>
      </c>
      <c r="C1081" s="11">
        <v>2005</v>
      </c>
      <c r="D1081" s="11">
        <v>847</v>
      </c>
      <c r="E1081" s="12">
        <f t="shared" si="56"/>
        <v>0.30686182160712994</v>
      </c>
      <c r="F1081" s="12">
        <f t="shared" si="55"/>
        <v>0.19027678870290538</v>
      </c>
      <c r="G1081">
        <v>11452.7</v>
      </c>
      <c r="H1081">
        <v>23.5</v>
      </c>
      <c r="I1081" s="6">
        <v>227.37</v>
      </c>
    </row>
    <row r="1082" spans="1:15" x14ac:dyDescent="0.35">
      <c r="A1082" t="s">
        <v>46</v>
      </c>
      <c r="B1082" t="s">
        <v>73</v>
      </c>
      <c r="C1082" s="11">
        <v>2005</v>
      </c>
      <c r="D1082" s="11">
        <v>155</v>
      </c>
      <c r="E1082" s="12">
        <f t="shared" si="56"/>
        <v>5.6155351061517277E-2</v>
      </c>
      <c r="F1082" s="12">
        <f t="shared" si="55"/>
        <v>3.4820427684711136E-2</v>
      </c>
      <c r="G1082">
        <v>2634.2</v>
      </c>
      <c r="H1082">
        <v>22.9</v>
      </c>
      <c r="I1082" s="6">
        <v>213.07</v>
      </c>
    </row>
    <row r="1083" spans="1:15" x14ac:dyDescent="0.35">
      <c r="A1083" t="s">
        <v>47</v>
      </c>
      <c r="B1083" t="s">
        <v>73</v>
      </c>
      <c r="C1083" s="11">
        <v>2005</v>
      </c>
      <c r="D1083" s="11">
        <v>76</v>
      </c>
      <c r="E1083" s="12">
        <f t="shared" si="56"/>
        <v>2.7534236649518151E-2</v>
      </c>
      <c r="F1083" s="12">
        <f t="shared" si="55"/>
        <v>1.7073241961535784E-2</v>
      </c>
      <c r="G1083">
        <v>362.4</v>
      </c>
      <c r="H1083">
        <v>22.4</v>
      </c>
      <c r="I1083" s="6">
        <v>1738.28</v>
      </c>
    </row>
    <row r="1084" spans="1:15" x14ac:dyDescent="0.35">
      <c r="A1084" t="s">
        <v>85</v>
      </c>
      <c r="B1084" t="s">
        <v>73</v>
      </c>
      <c r="C1084" s="11">
        <v>2005</v>
      </c>
      <c r="D1084" s="11">
        <v>126</v>
      </c>
      <c r="E1084" s="12">
        <f t="shared" si="56"/>
        <v>4.5648866024201144E-2</v>
      </c>
      <c r="F1084" s="12">
        <f t="shared" si="55"/>
        <v>2.8305637988861952E-2</v>
      </c>
      <c r="G1084">
        <v>622.9</v>
      </c>
      <c r="H1084">
        <v>22.8</v>
      </c>
      <c r="I1084" s="6">
        <v>556.6</v>
      </c>
    </row>
    <row r="1085" spans="1:15" x14ac:dyDescent="0.35">
      <c r="A1085" t="s">
        <v>49</v>
      </c>
      <c r="B1085" t="s">
        <v>73</v>
      </c>
      <c r="C1085" s="11">
        <v>2005</v>
      </c>
      <c r="D1085" s="11">
        <v>85</v>
      </c>
      <c r="E1085" s="12">
        <f t="shared" si="56"/>
        <v>3.0794869936961088E-2</v>
      </c>
      <c r="F1085" s="12">
        <f t="shared" si="55"/>
        <v>1.9095073246454493E-2</v>
      </c>
      <c r="G1085">
        <v>390.7</v>
      </c>
      <c r="H1085">
        <v>24.2</v>
      </c>
      <c r="I1085" s="6">
        <v>1610.55</v>
      </c>
    </row>
    <row r="1086" spans="1:15" x14ac:dyDescent="0.35">
      <c r="A1086" t="s">
        <v>75</v>
      </c>
      <c r="B1086" t="s">
        <v>73</v>
      </c>
      <c r="C1086" s="11">
        <v>2005</v>
      </c>
      <c r="D1086" s="11">
        <v>417</v>
      </c>
      <c r="E1086" s="12">
        <f t="shared" si="56"/>
        <v>0.15107600898485615</v>
      </c>
      <c r="F1086" s="12">
        <f t="shared" si="55"/>
        <v>9.3678182867900278E-2</v>
      </c>
      <c r="G1086">
        <v>3532</v>
      </c>
      <c r="H1086">
        <v>21.4</v>
      </c>
      <c r="I1086" s="6">
        <v>469.64</v>
      </c>
    </row>
    <row r="1087" spans="1:15" x14ac:dyDescent="0.35">
      <c r="A1087" t="s">
        <v>88</v>
      </c>
      <c r="B1087" t="s">
        <v>73</v>
      </c>
      <c r="C1087" s="11">
        <v>2005</v>
      </c>
      <c r="D1087" s="11">
        <v>139</v>
      </c>
      <c r="E1087" s="12">
        <f t="shared" si="56"/>
        <v>5.0358669661618727E-2</v>
      </c>
      <c r="F1087" s="12">
        <f t="shared" si="55"/>
        <v>3.1226060955966764E-2</v>
      </c>
      <c r="G1087">
        <v>0.2</v>
      </c>
      <c r="H1087">
        <v>27.7</v>
      </c>
      <c r="I1087" s="6">
        <v>0</v>
      </c>
    </row>
    <row r="1088" spans="1:15" x14ac:dyDescent="0.35">
      <c r="A1088" t="s">
        <v>76</v>
      </c>
      <c r="B1088" t="s">
        <v>73</v>
      </c>
      <c r="C1088" s="11">
        <v>2005</v>
      </c>
      <c r="D1088" s="11">
        <v>6801</v>
      </c>
      <c r="E1088" s="12">
        <f t="shared" si="56"/>
        <v>2.4639518875443809</v>
      </c>
      <c r="F1088" s="12">
        <f t="shared" si="55"/>
        <v>1.5278305076369061</v>
      </c>
      <c r="G1088">
        <v>73036.5</v>
      </c>
      <c r="H1088">
        <v>21.3</v>
      </c>
      <c r="I1088" s="5">
        <v>250.99</v>
      </c>
    </row>
    <row r="1089" spans="1:9" x14ac:dyDescent="0.35">
      <c r="A1089" t="s">
        <v>52</v>
      </c>
      <c r="B1089" t="s">
        <v>73</v>
      </c>
      <c r="C1089" s="11">
        <v>2005</v>
      </c>
      <c r="D1089" s="11">
        <v>95</v>
      </c>
      <c r="E1089" s="12">
        <f t="shared" si="56"/>
        <v>3.4417795811897689E-2</v>
      </c>
      <c r="F1089" s="12">
        <f t="shared" si="55"/>
        <v>2.1341552451919727E-2</v>
      </c>
      <c r="G1089">
        <v>194.3</v>
      </c>
      <c r="H1089">
        <v>23.8</v>
      </c>
      <c r="I1089" s="6">
        <v>831.05</v>
      </c>
    </row>
    <row r="1090" spans="1:9" x14ac:dyDescent="0.35">
      <c r="A1090" t="s">
        <v>89</v>
      </c>
      <c r="B1090" t="s">
        <v>73</v>
      </c>
      <c r="C1090" s="11">
        <v>2005</v>
      </c>
      <c r="D1090" s="11">
        <v>103</v>
      </c>
      <c r="E1090" s="12">
        <f t="shared" si="56"/>
        <v>3.7316136511846967E-2</v>
      </c>
      <c r="F1090" s="12">
        <f t="shared" si="55"/>
        <v>2.3138735816291917E-2</v>
      </c>
      <c r="G1090"/>
      <c r="H1090"/>
      <c r="I1090"/>
    </row>
    <row r="1091" spans="1:9" x14ac:dyDescent="0.35">
      <c r="A1091" t="s">
        <v>53</v>
      </c>
      <c r="B1091" t="s">
        <v>73</v>
      </c>
      <c r="C1091" s="11">
        <v>2005</v>
      </c>
      <c r="D1091" s="11">
        <v>1007</v>
      </c>
      <c r="E1091" s="12">
        <f t="shared" si="56"/>
        <v>0.3648286356061155</v>
      </c>
      <c r="F1091" s="12">
        <f t="shared" si="55"/>
        <v>0.2262204559903491</v>
      </c>
      <c r="G1091">
        <v>8380.7000000000007</v>
      </c>
      <c r="H1091">
        <v>23.8</v>
      </c>
      <c r="I1091" s="6">
        <v>793.8</v>
      </c>
    </row>
    <row r="1092" spans="1:9" x14ac:dyDescent="0.35">
      <c r="A1092" t="s">
        <v>78</v>
      </c>
      <c r="B1092" t="s">
        <v>73</v>
      </c>
      <c r="C1092" s="11">
        <v>2005</v>
      </c>
      <c r="D1092" s="11">
        <v>775</v>
      </c>
      <c r="E1092" s="12">
        <f t="shared" si="56"/>
        <v>0.28077675530758645</v>
      </c>
      <c r="F1092" s="12">
        <f t="shared" si="55"/>
        <v>0.17410213842355568</v>
      </c>
      <c r="G1092">
        <v>2275.8000000000002</v>
      </c>
      <c r="H1092">
        <v>24.7</v>
      </c>
      <c r="I1092" s="6">
        <v>1344.2</v>
      </c>
    </row>
    <row r="1093" spans="1:9" x14ac:dyDescent="0.35">
      <c r="A1093" t="s">
        <v>54</v>
      </c>
      <c r="B1093" t="s">
        <v>73</v>
      </c>
      <c r="C1093" s="11">
        <v>2005</v>
      </c>
      <c r="D1093" s="11">
        <v>52185</v>
      </c>
      <c r="E1093" s="12">
        <f t="shared" si="56"/>
        <v>18.90623867835664</v>
      </c>
      <c r="F1093" s="12">
        <f t="shared" si="55"/>
        <v>11.723251733720327</v>
      </c>
      <c r="G1093">
        <v>423776.8</v>
      </c>
      <c r="H1093">
        <v>24.4</v>
      </c>
      <c r="I1093" s="6">
        <v>729.28</v>
      </c>
    </row>
    <row r="1094" spans="1:9" x14ac:dyDescent="0.35">
      <c r="A1094" t="s">
        <v>77</v>
      </c>
      <c r="B1094" t="s">
        <v>73</v>
      </c>
      <c r="C1094" s="11">
        <v>2005</v>
      </c>
      <c r="D1094" s="11">
        <v>170</v>
      </c>
      <c r="E1094" s="12">
        <f t="shared" si="56"/>
        <v>6.1589739873922175E-2</v>
      </c>
      <c r="F1094" s="12">
        <f t="shared" si="55"/>
        <v>3.8190146492908986E-2</v>
      </c>
      <c r="G1094">
        <v>701</v>
      </c>
      <c r="H1094">
        <v>20.7</v>
      </c>
      <c r="I1094" s="6">
        <v>1930.13</v>
      </c>
    </row>
    <row r="1095" spans="1:9" x14ac:dyDescent="0.35">
      <c r="A1095" t="s">
        <v>55</v>
      </c>
      <c r="B1095" t="s">
        <v>73</v>
      </c>
      <c r="C1095" s="11">
        <v>2005</v>
      </c>
      <c r="D1095" s="11">
        <v>533</v>
      </c>
      <c r="E1095" s="12">
        <f t="shared" si="56"/>
        <v>0.19310194913412071</v>
      </c>
      <c r="F1095" s="12">
        <f t="shared" si="55"/>
        <v>0.119737341651297</v>
      </c>
      <c r="G1095">
        <v>10619.8</v>
      </c>
      <c r="H1095">
        <v>23</v>
      </c>
      <c r="I1095" s="6">
        <v>179.55</v>
      </c>
    </row>
    <row r="1096" spans="1:9" x14ac:dyDescent="0.35">
      <c r="A1096" t="s">
        <v>56</v>
      </c>
      <c r="B1096" t="s">
        <v>73</v>
      </c>
      <c r="C1096" s="11">
        <v>2005</v>
      </c>
      <c r="D1096" s="11">
        <v>48</v>
      </c>
      <c r="E1096" s="12">
        <f t="shared" si="56"/>
        <v>1.7390044199695674E-2</v>
      </c>
      <c r="F1096" s="12">
        <f t="shared" si="55"/>
        <v>1.0783100186233126E-2</v>
      </c>
      <c r="G1096">
        <v>186.2</v>
      </c>
      <c r="H1096">
        <v>23</v>
      </c>
      <c r="I1096" s="6">
        <v>1089.32</v>
      </c>
    </row>
    <row r="1097" spans="1:9" x14ac:dyDescent="0.35">
      <c r="A1097" t="s">
        <v>79</v>
      </c>
      <c r="B1097" t="s">
        <v>73</v>
      </c>
      <c r="C1097" s="11">
        <v>2005</v>
      </c>
      <c r="D1097" s="11">
        <v>47</v>
      </c>
      <c r="E1097" s="12">
        <f t="shared" si="56"/>
        <v>1.7027751612202012E-2</v>
      </c>
      <c r="F1097" s="12">
        <f t="shared" si="55"/>
        <v>1.0558452265686602E-2</v>
      </c>
      <c r="G1097">
        <v>240.9</v>
      </c>
      <c r="H1097">
        <v>25.2</v>
      </c>
      <c r="I1097" s="6">
        <v>718.62</v>
      </c>
    </row>
    <row r="1098" spans="1:9" x14ac:dyDescent="0.35">
      <c r="A1098" t="s">
        <v>57</v>
      </c>
      <c r="B1098" t="s">
        <v>73</v>
      </c>
      <c r="C1098" s="11">
        <v>2005</v>
      </c>
      <c r="D1098" s="11">
        <v>188</v>
      </c>
      <c r="E1098" s="12">
        <f t="shared" si="56"/>
        <v>6.8111006448808048E-2</v>
      </c>
      <c r="F1098" s="12">
        <f t="shared" si="55"/>
        <v>4.2233809062746409E-2</v>
      </c>
      <c r="G1098">
        <v>364.1</v>
      </c>
      <c r="H1098">
        <v>24.4</v>
      </c>
      <c r="I1098" s="6">
        <v>1933.99</v>
      </c>
    </row>
    <row r="1099" spans="1:9" x14ac:dyDescent="0.35">
      <c r="A1099" t="s">
        <v>58</v>
      </c>
      <c r="B1099" t="s">
        <v>73</v>
      </c>
      <c r="C1099" s="11">
        <v>2005</v>
      </c>
      <c r="D1099" s="11">
        <v>1115</v>
      </c>
      <c r="E1099" s="12">
        <f t="shared" si="56"/>
        <v>0.40395623505543077</v>
      </c>
      <c r="F1099" s="12">
        <f t="shared" si="55"/>
        <v>0.25048243140937365</v>
      </c>
      <c r="G1099">
        <v>8731.6</v>
      </c>
      <c r="H1099">
        <v>24.5</v>
      </c>
      <c r="I1099" s="6">
        <v>1187.2</v>
      </c>
    </row>
    <row r="1100" spans="1:9" x14ac:dyDescent="0.35">
      <c r="A1100" t="s">
        <v>59</v>
      </c>
      <c r="B1100" t="s">
        <v>73</v>
      </c>
      <c r="C1100" s="11">
        <v>2005</v>
      </c>
      <c r="D1100" s="11">
        <v>4594</v>
      </c>
      <c r="E1100" s="12">
        <f t="shared" si="56"/>
        <v>1.6643721469458737</v>
      </c>
      <c r="F1100" s="12">
        <f t="shared" si="55"/>
        <v>1.0320325469907288</v>
      </c>
      <c r="G1100">
        <v>43625.8</v>
      </c>
      <c r="H1100">
        <v>24.4</v>
      </c>
      <c r="I1100" s="6">
        <v>901.2</v>
      </c>
    </row>
    <row r="1101" spans="1:9" x14ac:dyDescent="0.35">
      <c r="A1101" t="s">
        <v>60</v>
      </c>
      <c r="B1101" t="s">
        <v>73</v>
      </c>
      <c r="C1101" s="11">
        <v>2005</v>
      </c>
      <c r="D1101" s="11">
        <v>23323</v>
      </c>
      <c r="E1101" s="12">
        <f t="shared" si="56"/>
        <v>8.4497500181146297</v>
      </c>
      <c r="F1101" s="12">
        <f t="shared" si="55"/>
        <v>5.239463450906567</v>
      </c>
      <c r="G1101">
        <v>94918.2</v>
      </c>
      <c r="H1101">
        <v>24.6</v>
      </c>
      <c r="I1101" s="6">
        <v>1751.26</v>
      </c>
    </row>
    <row r="1102" spans="1:9" x14ac:dyDescent="0.35">
      <c r="A1102" t="s">
        <v>62</v>
      </c>
      <c r="B1102" t="s">
        <v>73</v>
      </c>
      <c r="C1102" s="11">
        <v>2005</v>
      </c>
      <c r="D1102" s="11">
        <v>249</v>
      </c>
      <c r="E1102" s="12">
        <f t="shared" si="56"/>
        <v>9.0210854285921308E-2</v>
      </c>
      <c r="F1102" s="12">
        <f t="shared" si="55"/>
        <v>5.5937332216084344E-2</v>
      </c>
      <c r="G1102">
        <v>1241.7</v>
      </c>
      <c r="H1102">
        <v>24</v>
      </c>
      <c r="I1102" s="6">
        <v>891</v>
      </c>
    </row>
    <row r="1103" spans="1:9" x14ac:dyDescent="0.35">
      <c r="A1103" t="s">
        <v>63</v>
      </c>
      <c r="B1103" t="s">
        <v>73</v>
      </c>
      <c r="C1103" s="11">
        <v>2005</v>
      </c>
      <c r="D1103" s="11">
        <v>315</v>
      </c>
      <c r="E1103" s="12">
        <f t="shared" si="56"/>
        <v>0.11412216506050286</v>
      </c>
      <c r="F1103" s="12">
        <f t="shared" si="55"/>
        <v>7.0764094972154884E-2</v>
      </c>
      <c r="G1103">
        <v>1752.2</v>
      </c>
      <c r="H1103">
        <v>23.7</v>
      </c>
      <c r="I1103" s="6">
        <v>207.44</v>
      </c>
    </row>
    <row r="1104" spans="1:9" x14ac:dyDescent="0.35">
      <c r="A1104" t="s">
        <v>80</v>
      </c>
      <c r="B1104" t="s">
        <v>73</v>
      </c>
      <c r="C1104" s="11">
        <v>2005</v>
      </c>
      <c r="D1104" s="11">
        <v>10801</v>
      </c>
      <c r="E1104" s="12">
        <f t="shared" si="56"/>
        <v>3.9131222375190204</v>
      </c>
      <c r="F1104" s="12">
        <f t="shared" si="55"/>
        <v>2.4264221898230001</v>
      </c>
      <c r="G1104">
        <v>170154.1</v>
      </c>
      <c r="H1104">
        <v>23.3</v>
      </c>
      <c r="I1104" s="6">
        <v>220.79</v>
      </c>
    </row>
    <row r="1105" spans="1:15" x14ac:dyDescent="0.35">
      <c r="A1105" t="s">
        <v>64</v>
      </c>
      <c r="B1105" t="s">
        <v>73</v>
      </c>
      <c r="C1105" s="11">
        <v>2005</v>
      </c>
      <c r="D1105" s="11">
        <v>6527</v>
      </c>
      <c r="E1105" s="12">
        <f t="shared" si="56"/>
        <v>2.364683718571118</v>
      </c>
      <c r="F1105" s="12">
        <f t="shared" si="55"/>
        <v>1.4662769774071585</v>
      </c>
      <c r="G1105">
        <v>77569.399999999994</v>
      </c>
      <c r="H1105">
        <v>23.7</v>
      </c>
      <c r="I1105" s="6">
        <v>255.99</v>
      </c>
    </row>
    <row r="1106" spans="1:15" x14ac:dyDescent="0.35">
      <c r="A1106" t="s">
        <v>90</v>
      </c>
      <c r="B1106" t="s">
        <v>73</v>
      </c>
      <c r="C1106" s="11">
        <v>2005</v>
      </c>
      <c r="D1106" s="11">
        <v>251</v>
      </c>
      <c r="E1106" s="12">
        <f t="shared" si="56"/>
        <v>9.0935439460908637E-2</v>
      </c>
      <c r="F1106" s="12">
        <f t="shared" si="55"/>
        <v>5.6386628057177396E-2</v>
      </c>
      <c r="G1106">
        <v>2173.1999999999998</v>
      </c>
      <c r="H1106">
        <v>24.5</v>
      </c>
      <c r="I1106" s="6">
        <v>225</v>
      </c>
    </row>
    <row r="1107" spans="1:15" x14ac:dyDescent="0.35">
      <c r="A1107" t="s">
        <v>81</v>
      </c>
      <c r="B1107" t="s">
        <v>73</v>
      </c>
      <c r="C1107" s="11">
        <v>2005</v>
      </c>
      <c r="D1107" s="11">
        <v>2178</v>
      </c>
      <c r="E1107" s="12">
        <f t="shared" si="56"/>
        <v>0.78907325556119112</v>
      </c>
      <c r="F1107" s="12">
        <f t="shared" si="55"/>
        <v>0.48928317095032808</v>
      </c>
      <c r="G1107">
        <v>15155.5</v>
      </c>
      <c r="H1107">
        <v>22.7</v>
      </c>
      <c r="I1107" s="6">
        <v>586.53</v>
      </c>
    </row>
    <row r="1108" spans="1:15" x14ac:dyDescent="0.35">
      <c r="A1108" t="s">
        <v>65</v>
      </c>
      <c r="B1108" t="s">
        <v>73</v>
      </c>
      <c r="C1108" s="11">
        <v>2005</v>
      </c>
      <c r="D1108" s="11">
        <v>49</v>
      </c>
      <c r="E1108" s="12">
        <f t="shared" si="56"/>
        <v>1.7752336787189335E-2</v>
      </c>
      <c r="F1108" s="12">
        <f t="shared" si="55"/>
        <v>1.1007748106779651E-2</v>
      </c>
      <c r="G1108">
        <v>374.7</v>
      </c>
      <c r="H1108">
        <v>23.1</v>
      </c>
      <c r="I1108" s="6">
        <v>778.98</v>
      </c>
    </row>
    <row r="1109" spans="1:15" x14ac:dyDescent="0.35">
      <c r="A1109" t="s">
        <v>83</v>
      </c>
      <c r="B1109" t="s">
        <v>73</v>
      </c>
      <c r="C1109" s="11">
        <v>2005</v>
      </c>
      <c r="D1109" s="11">
        <v>17481</v>
      </c>
      <c r="E1109" s="12">
        <f t="shared" si="56"/>
        <v>6.3332367219766681</v>
      </c>
      <c r="F1109" s="12">
        <f t="shared" si="55"/>
        <v>3.9270702990737769</v>
      </c>
      <c r="G1109">
        <v>147435.70000000001</v>
      </c>
      <c r="H1109">
        <v>24.7</v>
      </c>
      <c r="I1109" s="6">
        <v>670.28</v>
      </c>
    </row>
    <row r="1110" spans="1:15" x14ac:dyDescent="0.35">
      <c r="A1110" t="s">
        <v>66</v>
      </c>
      <c r="B1110" t="s">
        <v>73</v>
      </c>
      <c r="C1110" s="11">
        <v>2005</v>
      </c>
      <c r="D1110" s="11">
        <v>122</v>
      </c>
      <c r="E1110" s="12">
        <f t="shared" si="56"/>
        <v>4.4199695674226505E-2</v>
      </c>
      <c r="F1110" s="12">
        <f t="shared" si="55"/>
        <v>2.7407046306675863E-2</v>
      </c>
      <c r="G1110">
        <v>2215</v>
      </c>
      <c r="H1110">
        <v>24.7</v>
      </c>
      <c r="I1110" s="6">
        <v>413.28</v>
      </c>
    </row>
    <row r="1111" spans="1:15" x14ac:dyDescent="0.35">
      <c r="A1111" t="s">
        <v>82</v>
      </c>
      <c r="B1111" t="s">
        <v>73</v>
      </c>
      <c r="C1111" s="11">
        <v>2005</v>
      </c>
      <c r="D1111" s="11">
        <v>717</v>
      </c>
      <c r="E1111" s="12">
        <f t="shared" si="56"/>
        <v>0.25976378523295413</v>
      </c>
      <c r="F1111" s="12">
        <f t="shared" si="55"/>
        <v>0.16107255903185733</v>
      </c>
      <c r="G1111">
        <v>4074.2</v>
      </c>
      <c r="H1111">
        <v>23.5</v>
      </c>
      <c r="I1111" s="6">
        <v>527.54999999999995</v>
      </c>
    </row>
    <row r="1112" spans="1:15" x14ac:dyDescent="0.35">
      <c r="A1112" t="s">
        <v>67</v>
      </c>
      <c r="B1112" t="s">
        <v>73</v>
      </c>
      <c r="C1112" s="11">
        <v>2005</v>
      </c>
      <c r="D1112" s="11">
        <v>39</v>
      </c>
      <c r="E1112" s="12">
        <f t="shared" si="56"/>
        <v>1.4129410912252734E-2</v>
      </c>
      <c r="F1112" s="12">
        <f t="shared" si="55"/>
        <v>8.7612689013144146E-3</v>
      </c>
      <c r="G1112">
        <v>167</v>
      </c>
      <c r="H1112">
        <v>25.5</v>
      </c>
      <c r="I1112" s="6">
        <v>1533.85</v>
      </c>
    </row>
    <row r="1113" spans="1:15" x14ac:dyDescent="0.35">
      <c r="A1113" t="s">
        <v>84</v>
      </c>
      <c r="B1113" t="s">
        <v>73</v>
      </c>
      <c r="C1113" s="11">
        <v>2005</v>
      </c>
      <c r="D1113" s="11">
        <v>78</v>
      </c>
      <c r="E1113" s="12">
        <f t="shared" si="56"/>
        <v>2.8258821824505467E-2</v>
      </c>
      <c r="F1113" s="12">
        <f t="shared" si="55"/>
        <v>1.7522537802628829E-2</v>
      </c>
      <c r="G1113">
        <v>438.3</v>
      </c>
      <c r="H1113">
        <v>23.9</v>
      </c>
      <c r="I1113" s="6">
        <v>769.3</v>
      </c>
    </row>
    <row r="1114" spans="1:15" x14ac:dyDescent="0.35">
      <c r="A1114" t="s">
        <v>68</v>
      </c>
      <c r="B1114" t="s">
        <v>73</v>
      </c>
      <c r="C1114" s="11">
        <v>2005</v>
      </c>
      <c r="D1114" s="11">
        <v>48969</v>
      </c>
      <c r="E1114" s="12">
        <f t="shared" si="56"/>
        <v>17.741105716977032</v>
      </c>
      <c r="F1114" s="12">
        <f>(D1114/445141)*100</f>
        <v>11.000784021242707</v>
      </c>
      <c r="G1114">
        <v>448230.2</v>
      </c>
      <c r="H1114">
        <v>20.100000000000001</v>
      </c>
      <c r="I1114" s="6">
        <v>472.31</v>
      </c>
    </row>
    <row r="1115" spans="1:15" x14ac:dyDescent="0.35">
      <c r="A1115" t="s">
        <v>69</v>
      </c>
      <c r="B1115" t="s">
        <v>73</v>
      </c>
      <c r="C1115" s="11">
        <v>2005</v>
      </c>
      <c r="D1115" s="11">
        <v>4253</v>
      </c>
      <c r="E1115" s="12">
        <f t="shared" si="56"/>
        <v>1.5408303746105354</v>
      </c>
      <c r="F1115" s="12">
        <f>(D1115/445141)*100</f>
        <v>0.95542760608436428</v>
      </c>
      <c r="G1115">
        <v>9519.7000000000007</v>
      </c>
      <c r="H1115">
        <v>22.4</v>
      </c>
      <c r="I1115" s="6">
        <v>224.2</v>
      </c>
    </row>
    <row r="1116" spans="1:15" x14ac:dyDescent="0.35">
      <c r="A1116" t="s">
        <v>70</v>
      </c>
      <c r="B1116" t="s">
        <v>73</v>
      </c>
      <c r="C1116" s="11">
        <v>2005</v>
      </c>
      <c r="D1116" s="11">
        <v>276020</v>
      </c>
      <c r="E1116" s="12">
        <f t="shared" si="56"/>
        <v>100</v>
      </c>
      <c r="F1116" s="12">
        <f>(D1116/445141)*100</f>
        <v>62.007319029251406</v>
      </c>
      <c r="G1116" s="11">
        <v>2233183.9</v>
      </c>
    </row>
    <row r="1117" spans="1:15" x14ac:dyDescent="0.35">
      <c r="A1117" t="s">
        <v>30</v>
      </c>
      <c r="B1117" t="s">
        <v>28</v>
      </c>
      <c r="C1117" s="11">
        <v>2004</v>
      </c>
      <c r="D1117" s="11">
        <v>1417</v>
      </c>
      <c r="E1117" s="12">
        <f>(D1117/169898)*100</f>
        <v>0.83402982966250327</v>
      </c>
      <c r="F1117" s="12">
        <f>(D1117/440296)*100</f>
        <v>0.32182895143267259</v>
      </c>
      <c r="G1117">
        <v>47348.9</v>
      </c>
      <c r="H1117">
        <v>16.2</v>
      </c>
      <c r="I1117" s="3">
        <v>177.95</v>
      </c>
    </row>
    <row r="1118" spans="1:15" x14ac:dyDescent="0.35">
      <c r="A1118" t="s">
        <v>2</v>
      </c>
      <c r="B1118" t="s">
        <v>28</v>
      </c>
      <c r="C1118" s="11">
        <v>2004</v>
      </c>
      <c r="D1118" s="11">
        <v>224</v>
      </c>
      <c r="E1118" s="12">
        <f t="shared" ref="E1118:E1143" si="57">(D1118/169898)*100</f>
        <v>0.13184381216965474</v>
      </c>
      <c r="F1118" s="12">
        <f t="shared" ref="F1118:F1181" si="58">(D1118/440296)*100</f>
        <v>5.0874865999236879E-2</v>
      </c>
      <c r="G1118"/>
      <c r="H1118"/>
      <c r="I1118"/>
      <c r="O1118" s="6"/>
    </row>
    <row r="1119" spans="1:15" x14ac:dyDescent="0.35">
      <c r="A1119" t="s">
        <v>31</v>
      </c>
      <c r="B1119" t="s">
        <v>28</v>
      </c>
      <c r="C1119" s="11">
        <v>2004</v>
      </c>
      <c r="D1119" s="11">
        <v>93431</v>
      </c>
      <c r="E1119" s="12">
        <f t="shared" si="57"/>
        <v>54.992407209031299</v>
      </c>
      <c r="F1119" s="12">
        <f t="shared" si="58"/>
        <v>21.2200428802442</v>
      </c>
      <c r="G1119">
        <v>524732.1</v>
      </c>
      <c r="H1119">
        <v>24.1</v>
      </c>
      <c r="I1119" s="3">
        <v>693.77</v>
      </c>
      <c r="O1119" s="4"/>
    </row>
    <row r="1120" spans="1:15" x14ac:dyDescent="0.35">
      <c r="A1120" t="s">
        <v>3</v>
      </c>
      <c r="B1120" t="s">
        <v>28</v>
      </c>
      <c r="C1120" s="11">
        <v>2004</v>
      </c>
      <c r="D1120" s="11">
        <v>11242</v>
      </c>
      <c r="E1120" s="12">
        <f t="shared" si="57"/>
        <v>6.6169113232645476</v>
      </c>
      <c r="F1120" s="12">
        <f t="shared" si="58"/>
        <v>2.5532823373367006</v>
      </c>
      <c r="G1120">
        <v>84566.1</v>
      </c>
      <c r="H1120">
        <v>20.5</v>
      </c>
      <c r="I1120" s="3">
        <v>234.2</v>
      </c>
      <c r="O1120" s="5"/>
    </row>
    <row r="1121" spans="1:15" x14ac:dyDescent="0.35">
      <c r="A1121" t="s">
        <v>97</v>
      </c>
      <c r="B1121" t="s">
        <v>28</v>
      </c>
      <c r="C1121" s="11">
        <v>2004</v>
      </c>
      <c r="D1121" s="11">
        <v>267</v>
      </c>
      <c r="E1121" s="12">
        <f t="shared" si="57"/>
        <v>0.15715311539865096</v>
      </c>
      <c r="F1121" s="12">
        <f t="shared" si="58"/>
        <v>6.0641023311590381E-2</v>
      </c>
      <c r="G1121">
        <v>1883.8</v>
      </c>
      <c r="H1121">
        <v>22.1</v>
      </c>
      <c r="I1121" s="3">
        <v>309.70999999999998</v>
      </c>
      <c r="O1121" s="6"/>
    </row>
    <row r="1122" spans="1:15" x14ac:dyDescent="0.35">
      <c r="A1122" t="s">
        <v>4</v>
      </c>
      <c r="B1122" t="s">
        <v>28</v>
      </c>
      <c r="C1122" s="11">
        <v>2004</v>
      </c>
      <c r="D1122" s="11">
        <v>28654</v>
      </c>
      <c r="E1122" s="12">
        <f t="shared" si="57"/>
        <v>16.865413365666459</v>
      </c>
      <c r="F1122" s="12">
        <f t="shared" si="58"/>
        <v>6.5078946890273812</v>
      </c>
      <c r="G1122">
        <v>251004.5</v>
      </c>
      <c r="H1122">
        <v>20.7</v>
      </c>
      <c r="I1122" s="3">
        <v>201.41</v>
      </c>
      <c r="O1122" s="6"/>
    </row>
    <row r="1123" spans="1:15" x14ac:dyDescent="0.35">
      <c r="A1123" t="s">
        <v>5</v>
      </c>
      <c r="B1123" t="s">
        <v>28</v>
      </c>
      <c r="C1123" s="11">
        <v>2004</v>
      </c>
      <c r="D1123" s="11">
        <v>1307</v>
      </c>
      <c r="E1123" s="12">
        <f t="shared" si="57"/>
        <v>0.76928510047204801</v>
      </c>
      <c r="F1123" s="12">
        <f t="shared" si="58"/>
        <v>0.29684575830804732</v>
      </c>
      <c r="G1123">
        <v>7668.9</v>
      </c>
      <c r="H1123">
        <v>24</v>
      </c>
      <c r="I1123" s="3">
        <v>877.97</v>
      </c>
      <c r="O1123" s="6"/>
    </row>
    <row r="1124" spans="1:15" x14ac:dyDescent="0.35">
      <c r="A1124" t="s">
        <v>6</v>
      </c>
      <c r="B1124" t="s">
        <v>28</v>
      </c>
      <c r="C1124" s="11">
        <v>2004</v>
      </c>
      <c r="D1124" s="11">
        <v>81</v>
      </c>
      <c r="E1124" s="12">
        <f t="shared" si="57"/>
        <v>4.7675664222062653E-2</v>
      </c>
      <c r="F1124" s="12">
        <f t="shared" si="58"/>
        <v>1.839671493722405E-2</v>
      </c>
      <c r="G1124">
        <v>89.5</v>
      </c>
      <c r="H1124">
        <v>24.1</v>
      </c>
      <c r="I1124" s="3">
        <v>1634.21</v>
      </c>
      <c r="O1124" s="6"/>
    </row>
    <row r="1125" spans="1:15" x14ac:dyDescent="0.35">
      <c r="A1125" t="s">
        <v>8</v>
      </c>
      <c r="B1125" t="s">
        <v>28</v>
      </c>
      <c r="C1125" s="11">
        <v>2004</v>
      </c>
      <c r="D1125" s="11">
        <v>1723</v>
      </c>
      <c r="E1125" s="12">
        <f t="shared" si="57"/>
        <v>1.0141378945014066</v>
      </c>
      <c r="F1125" s="12">
        <f t="shared" si="58"/>
        <v>0.39132765230663008</v>
      </c>
      <c r="G1125">
        <v>8924.4</v>
      </c>
      <c r="H1125">
        <v>19.7</v>
      </c>
      <c r="I1125" s="3">
        <v>329.5</v>
      </c>
      <c r="O1125" s="6"/>
    </row>
    <row r="1126" spans="1:15" x14ac:dyDescent="0.35">
      <c r="A1126" t="s">
        <v>9</v>
      </c>
      <c r="B1126" t="s">
        <v>28</v>
      </c>
      <c r="C1126" s="11">
        <v>2004</v>
      </c>
      <c r="D1126" s="11">
        <v>57</v>
      </c>
      <c r="E1126" s="12">
        <f t="shared" si="57"/>
        <v>3.3549541489599641E-2</v>
      </c>
      <c r="F1126" s="12">
        <f t="shared" si="58"/>
        <v>1.2945836437305812E-2</v>
      </c>
      <c r="G1126">
        <v>323.7</v>
      </c>
      <c r="H1126">
        <v>24</v>
      </c>
      <c r="I1126" s="3">
        <v>1141.33</v>
      </c>
      <c r="O1126" s="6"/>
    </row>
    <row r="1127" spans="1:15" x14ac:dyDescent="0.35">
      <c r="A1127" t="s">
        <v>33</v>
      </c>
      <c r="B1127" t="s">
        <v>28</v>
      </c>
      <c r="C1127" s="11">
        <v>2004</v>
      </c>
      <c r="D1127" s="11">
        <v>895</v>
      </c>
      <c r="E1127" s="12">
        <f t="shared" si="57"/>
        <v>0.52678666023143295</v>
      </c>
      <c r="F1127" s="12">
        <f t="shared" si="58"/>
        <v>0.20327234405945088</v>
      </c>
      <c r="G1127">
        <v>5045.6000000000004</v>
      </c>
      <c r="H1127">
        <v>24.4</v>
      </c>
      <c r="I1127" s="3">
        <v>626.59</v>
      </c>
      <c r="O1127" s="6"/>
    </row>
    <row r="1128" spans="1:15" x14ac:dyDescent="0.35">
      <c r="A1128" t="s">
        <v>10</v>
      </c>
      <c r="B1128" t="s">
        <v>28</v>
      </c>
      <c r="C1128" s="11">
        <v>2004</v>
      </c>
      <c r="D1128" s="11">
        <v>3358</v>
      </c>
      <c r="E1128" s="12">
        <f t="shared" si="57"/>
        <v>1.976480005650449</v>
      </c>
      <c r="F1128" s="12">
        <f t="shared" si="58"/>
        <v>0.76266875011356006</v>
      </c>
      <c r="G1128">
        <v>33212.1</v>
      </c>
      <c r="H1128">
        <v>23.1</v>
      </c>
      <c r="I1128" s="3">
        <v>319.3</v>
      </c>
      <c r="O1128" s="6"/>
    </row>
    <row r="1129" spans="1:15" x14ac:dyDescent="0.35">
      <c r="A1129" t="s">
        <v>11</v>
      </c>
      <c r="B1129" t="s">
        <v>28</v>
      </c>
      <c r="C1129" s="11">
        <v>2004</v>
      </c>
      <c r="D1129" s="11">
        <v>163</v>
      </c>
      <c r="E1129" s="12">
        <f t="shared" si="57"/>
        <v>9.5939916891311261E-2</v>
      </c>
      <c r="F1129" s="12">
        <f t="shared" si="58"/>
        <v>3.7020549811944692E-2</v>
      </c>
      <c r="G1129">
        <v>961.1</v>
      </c>
      <c r="H1129">
        <v>24.6</v>
      </c>
      <c r="I1129" s="3">
        <v>605.76</v>
      </c>
      <c r="O1129" s="6"/>
    </row>
    <row r="1130" spans="1:15" x14ac:dyDescent="0.35">
      <c r="A1130" t="s">
        <v>34</v>
      </c>
      <c r="B1130" t="s">
        <v>28</v>
      </c>
      <c r="C1130" s="11">
        <v>2004</v>
      </c>
      <c r="D1130" s="11">
        <v>550</v>
      </c>
      <c r="E1130" s="12">
        <f t="shared" si="57"/>
        <v>0.32372364595227726</v>
      </c>
      <c r="F1130" s="12">
        <f t="shared" si="58"/>
        <v>0.12491596562312626</v>
      </c>
      <c r="G1130">
        <v>3315.5</v>
      </c>
      <c r="H1130">
        <v>20.9</v>
      </c>
      <c r="I1130" s="3">
        <v>206.08</v>
      </c>
      <c r="O1130" s="6"/>
    </row>
    <row r="1131" spans="1:15" x14ac:dyDescent="0.35">
      <c r="A1131" t="s">
        <v>13</v>
      </c>
      <c r="B1131" t="s">
        <v>28</v>
      </c>
      <c r="C1131" s="11">
        <v>2004</v>
      </c>
      <c r="D1131" s="11">
        <v>438</v>
      </c>
      <c r="E1131" s="12">
        <f t="shared" si="57"/>
        <v>0.25780173986744992</v>
      </c>
      <c r="F1131" s="12">
        <f t="shared" si="58"/>
        <v>9.9478532623507823E-2</v>
      </c>
      <c r="G1131">
        <v>1509.1</v>
      </c>
      <c r="H1131">
        <v>23.3</v>
      </c>
      <c r="I1131" s="3">
        <v>1260.5899999999999</v>
      </c>
      <c r="O1131" s="6"/>
    </row>
    <row r="1132" spans="1:15" x14ac:dyDescent="0.35">
      <c r="A1132" t="s">
        <v>35</v>
      </c>
      <c r="B1132" t="s">
        <v>28</v>
      </c>
      <c r="C1132" s="11">
        <v>2004</v>
      </c>
      <c r="D1132" s="11">
        <v>4076</v>
      </c>
      <c r="E1132" s="12">
        <f t="shared" si="57"/>
        <v>2.3990865107299673</v>
      </c>
      <c r="F1132" s="12">
        <f t="shared" si="58"/>
        <v>0.92574086523611387</v>
      </c>
      <c r="G1132">
        <v>48280</v>
      </c>
      <c r="H1132">
        <v>22.7</v>
      </c>
      <c r="I1132" s="3">
        <v>596.02</v>
      </c>
      <c r="O1132" s="5"/>
    </row>
    <row r="1133" spans="1:15" x14ac:dyDescent="0.35">
      <c r="A1133" t="s">
        <v>14</v>
      </c>
      <c r="B1133" t="s">
        <v>28</v>
      </c>
      <c r="C1133" s="11">
        <v>2004</v>
      </c>
      <c r="D1133" s="11">
        <v>151</v>
      </c>
      <c r="E1133" s="12">
        <f t="shared" si="57"/>
        <v>8.8876855525079762E-2</v>
      </c>
      <c r="F1133" s="12">
        <f t="shared" si="58"/>
        <v>3.4295110561985573E-2</v>
      </c>
      <c r="G1133">
        <v>818.1</v>
      </c>
      <c r="H1133">
        <v>24.5</v>
      </c>
      <c r="I1133" s="3">
        <v>1775.33</v>
      </c>
      <c r="O1133" s="6"/>
    </row>
    <row r="1134" spans="1:15" x14ac:dyDescent="0.35">
      <c r="A1134" t="s">
        <v>15</v>
      </c>
      <c r="B1134" t="s">
        <v>28</v>
      </c>
      <c r="C1134" s="11">
        <v>2004</v>
      </c>
      <c r="D1134" s="11">
        <v>13030</v>
      </c>
      <c r="E1134" s="12">
        <f t="shared" si="57"/>
        <v>7.6693074668330405</v>
      </c>
      <c r="F1134" s="12">
        <f t="shared" si="58"/>
        <v>2.9593727855806091</v>
      </c>
      <c r="G1134">
        <v>78805.8</v>
      </c>
      <c r="H1134">
        <v>22.9</v>
      </c>
      <c r="I1134" s="3">
        <v>691.69</v>
      </c>
      <c r="O1134" s="6"/>
    </row>
    <row r="1135" spans="1:15" x14ac:dyDescent="0.35">
      <c r="A1135" t="s">
        <v>16</v>
      </c>
      <c r="B1135" t="s">
        <v>28</v>
      </c>
      <c r="C1135" s="11">
        <v>2004</v>
      </c>
      <c r="D1135" s="11">
        <v>155</v>
      </c>
      <c r="E1135" s="12">
        <f t="shared" si="57"/>
        <v>9.1231209313823586E-2</v>
      </c>
      <c r="F1135" s="12">
        <f t="shared" si="58"/>
        <v>3.5203590311971948E-2</v>
      </c>
      <c r="G1135">
        <v>415.4</v>
      </c>
      <c r="H1135">
        <v>24</v>
      </c>
      <c r="I1135" s="3">
        <v>1528.91</v>
      </c>
      <c r="O1135" s="6"/>
    </row>
    <row r="1136" spans="1:15" x14ac:dyDescent="0.35">
      <c r="A1136" t="s">
        <v>17</v>
      </c>
      <c r="B1136" t="s">
        <v>28</v>
      </c>
      <c r="C1136" s="11">
        <v>2004</v>
      </c>
      <c r="D1136" s="11">
        <v>1040</v>
      </c>
      <c r="E1136" s="12">
        <f t="shared" si="57"/>
        <v>0.61213198507339694</v>
      </c>
      <c r="F1136" s="12">
        <f t="shared" si="58"/>
        <v>0.23620473499645694</v>
      </c>
      <c r="G1136">
        <v>7814.4</v>
      </c>
      <c r="H1136">
        <v>22.4</v>
      </c>
      <c r="I1136" s="3">
        <v>573.52</v>
      </c>
      <c r="O1136" s="6"/>
    </row>
    <row r="1137" spans="1:16" x14ac:dyDescent="0.35">
      <c r="A1137" t="s">
        <v>100</v>
      </c>
      <c r="B1137" t="s">
        <v>28</v>
      </c>
      <c r="C1137" s="11">
        <v>2004</v>
      </c>
      <c r="D1137" s="11">
        <v>198</v>
      </c>
      <c r="E1137" s="12">
        <f t="shared" si="57"/>
        <v>0.1165405125428198</v>
      </c>
      <c r="F1137" s="12">
        <f t="shared" si="58"/>
        <v>4.4969747624325457E-2</v>
      </c>
      <c r="G1137">
        <v>16.399999999999999</v>
      </c>
      <c r="H1137">
        <v>22.4</v>
      </c>
      <c r="I1137" s="3">
        <v>571.42999999999995</v>
      </c>
      <c r="O1137" s="5"/>
    </row>
    <row r="1138" spans="1:16" x14ac:dyDescent="0.35">
      <c r="A1138" t="s">
        <v>18</v>
      </c>
      <c r="B1138" t="s">
        <v>28</v>
      </c>
      <c r="C1138" s="11">
        <v>2004</v>
      </c>
      <c r="D1138" s="11">
        <v>683</v>
      </c>
      <c r="E1138" s="12">
        <f t="shared" si="57"/>
        <v>0.40200590942800973</v>
      </c>
      <c r="F1138" s="12">
        <f t="shared" si="58"/>
        <v>0.15512291731017316</v>
      </c>
      <c r="G1138">
        <v>8214</v>
      </c>
      <c r="H1138">
        <v>22.9</v>
      </c>
      <c r="I1138" s="3">
        <v>344.98</v>
      </c>
      <c r="O1138" s="6"/>
    </row>
    <row r="1139" spans="1:16" x14ac:dyDescent="0.35">
      <c r="A1139" t="s">
        <v>19</v>
      </c>
      <c r="B1139" t="s">
        <v>28</v>
      </c>
      <c r="C1139" s="11">
        <v>2004</v>
      </c>
      <c r="D1139" s="11">
        <v>121</v>
      </c>
      <c r="E1139" s="12">
        <f t="shared" si="57"/>
        <v>7.1219202109500987E-2</v>
      </c>
      <c r="F1139" s="12">
        <f t="shared" si="58"/>
        <v>2.7481512437087779E-2</v>
      </c>
      <c r="G1139">
        <v>226.6</v>
      </c>
      <c r="H1139">
        <v>21.4</v>
      </c>
      <c r="I1139" s="3">
        <v>713.93</v>
      </c>
      <c r="O1139" s="6"/>
    </row>
    <row r="1140" spans="1:16" x14ac:dyDescent="0.35">
      <c r="A1140" t="s">
        <v>22</v>
      </c>
      <c r="B1140" t="s">
        <v>28</v>
      </c>
      <c r="C1140" s="11">
        <v>2004</v>
      </c>
      <c r="D1140" s="11">
        <v>1841</v>
      </c>
      <c r="E1140" s="12">
        <f t="shared" si="57"/>
        <v>1.0835913312693499</v>
      </c>
      <c r="F1140" s="12">
        <f t="shared" si="58"/>
        <v>0.41812780493122809</v>
      </c>
      <c r="G1140">
        <v>9076.2999999999993</v>
      </c>
      <c r="H1140">
        <v>25.6</v>
      </c>
      <c r="I1140" s="3">
        <v>699.2</v>
      </c>
      <c r="O1140" s="6"/>
    </row>
    <row r="1141" spans="1:16" x14ac:dyDescent="0.35">
      <c r="A1141" t="s">
        <v>38</v>
      </c>
      <c r="B1141" t="s">
        <v>28</v>
      </c>
      <c r="C1141" s="11">
        <v>2004</v>
      </c>
      <c r="D1141" s="11">
        <v>1585</v>
      </c>
      <c r="E1141" s="12">
        <f t="shared" si="57"/>
        <v>0.93291268878974454</v>
      </c>
      <c r="F1141" s="12">
        <f t="shared" si="58"/>
        <v>0.35998510093210023</v>
      </c>
      <c r="G1141">
        <v>9224.7000000000007</v>
      </c>
      <c r="H1141">
        <v>22.3</v>
      </c>
      <c r="I1141" s="3">
        <v>926.55</v>
      </c>
      <c r="O1141" s="6"/>
      <c r="P1141" s="3"/>
    </row>
    <row r="1142" spans="1:16" x14ac:dyDescent="0.35">
      <c r="A1142" t="s">
        <v>23</v>
      </c>
      <c r="B1142" t="s">
        <v>28</v>
      </c>
      <c r="C1142" s="11">
        <v>2004</v>
      </c>
      <c r="D1142" s="11">
        <v>3212</v>
      </c>
      <c r="E1142" s="12">
        <f t="shared" si="57"/>
        <v>1.8905460923612991</v>
      </c>
      <c r="F1142" s="12">
        <f t="shared" si="58"/>
        <v>0.72950923923905731</v>
      </c>
      <c r="G1142">
        <v>2317.8000000000002</v>
      </c>
      <c r="H1142">
        <v>23.4</v>
      </c>
      <c r="I1142" s="3">
        <v>285.45</v>
      </c>
      <c r="O1142" s="6"/>
      <c r="P1142" s="3"/>
    </row>
    <row r="1143" spans="1:16" x14ac:dyDescent="0.35">
      <c r="A1143" t="s">
        <v>24</v>
      </c>
      <c r="B1143" t="s">
        <v>28</v>
      </c>
      <c r="C1143" s="11">
        <v>2004</v>
      </c>
      <c r="D1143" s="11">
        <v>169898</v>
      </c>
      <c r="E1143" s="12">
        <f t="shared" si="57"/>
        <v>100</v>
      </c>
      <c r="F1143" s="12">
        <f t="shared" si="58"/>
        <v>38.587223140796191</v>
      </c>
      <c r="G1143" s="11">
        <v>1135794.7999999998</v>
      </c>
      <c r="O1143" s="6"/>
      <c r="P1143" s="3"/>
    </row>
    <row r="1144" spans="1:16" x14ac:dyDescent="0.35">
      <c r="A1144" t="s">
        <v>74</v>
      </c>
      <c r="B1144" t="s">
        <v>73</v>
      </c>
      <c r="C1144" s="11">
        <v>2004</v>
      </c>
      <c r="D1144" s="11">
        <v>973</v>
      </c>
      <c r="E1144" s="12">
        <f>(D1144/270398)*100</f>
        <v>0.35983993964452399</v>
      </c>
      <c r="F1144" s="12">
        <f t="shared" si="58"/>
        <v>0.22098769918418518</v>
      </c>
      <c r="G1144">
        <v>3025.2</v>
      </c>
      <c r="H1144">
        <v>23.4</v>
      </c>
      <c r="I1144" s="3">
        <v>390.83</v>
      </c>
      <c r="O1144" s="6"/>
      <c r="P1144" s="3"/>
    </row>
    <row r="1145" spans="1:16" x14ac:dyDescent="0.35">
      <c r="A1145" t="s">
        <v>40</v>
      </c>
      <c r="B1145" t="s">
        <v>73</v>
      </c>
      <c r="C1145" s="11">
        <v>2004</v>
      </c>
      <c r="D1145" s="11">
        <v>8470</v>
      </c>
      <c r="E1145" s="12">
        <f t="shared" ref="E1145:E1182" si="59">(D1145/270398)*100</f>
        <v>3.1324196184883024</v>
      </c>
      <c r="F1145" s="12">
        <f t="shared" si="58"/>
        <v>1.9237058705961443</v>
      </c>
      <c r="G1145">
        <v>54370.8</v>
      </c>
      <c r="H1145">
        <v>23.9</v>
      </c>
      <c r="I1145" s="3">
        <v>258.33999999999997</v>
      </c>
      <c r="O1145" s="6"/>
      <c r="P1145" s="3"/>
    </row>
    <row r="1146" spans="1:16" x14ac:dyDescent="0.35">
      <c r="A1146" t="s">
        <v>41</v>
      </c>
      <c r="B1146" t="s">
        <v>73</v>
      </c>
      <c r="C1146" s="11">
        <v>2004</v>
      </c>
      <c r="D1146" s="11">
        <v>3218</v>
      </c>
      <c r="E1146" s="12">
        <f t="shared" si="59"/>
        <v>1.1900975598931944</v>
      </c>
      <c r="F1146" s="12">
        <f t="shared" si="58"/>
        <v>0.73087195886403689</v>
      </c>
      <c r="G1146">
        <v>15411.8</v>
      </c>
      <c r="H1146">
        <v>25.3</v>
      </c>
      <c r="I1146" s="3">
        <v>1169.44</v>
      </c>
      <c r="O1146" s="6"/>
      <c r="P1146" s="3"/>
    </row>
    <row r="1147" spans="1:16" x14ac:dyDescent="0.35">
      <c r="A1147" t="s">
        <v>42</v>
      </c>
      <c r="B1147" t="s">
        <v>73</v>
      </c>
      <c r="C1147" s="11">
        <v>2004</v>
      </c>
      <c r="D1147" s="11">
        <v>71536</v>
      </c>
      <c r="E1147" s="12">
        <f t="shared" si="59"/>
        <v>26.455816980894831</v>
      </c>
      <c r="F1147" s="12">
        <f t="shared" si="58"/>
        <v>16.247251848756292</v>
      </c>
      <c r="G1147">
        <v>360166</v>
      </c>
      <c r="H1147">
        <v>25.3</v>
      </c>
      <c r="I1147" s="3">
        <v>977.56</v>
      </c>
      <c r="O1147" s="6"/>
      <c r="P1147" s="3"/>
    </row>
    <row r="1148" spans="1:16" x14ac:dyDescent="0.35">
      <c r="A1148" t="s">
        <v>43</v>
      </c>
      <c r="B1148" t="s">
        <v>73</v>
      </c>
      <c r="C1148" s="11">
        <v>2004</v>
      </c>
      <c r="D1148" s="11">
        <v>4502</v>
      </c>
      <c r="E1148" s="12">
        <f t="shared" si="59"/>
        <v>1.6649531431445499</v>
      </c>
      <c r="F1148" s="12">
        <f t="shared" si="58"/>
        <v>1.0224939586096626</v>
      </c>
      <c r="G1148">
        <v>22136.400000000001</v>
      </c>
      <c r="H1148">
        <v>24.1</v>
      </c>
      <c r="I1148" s="3">
        <v>292.94</v>
      </c>
      <c r="O1148" s="6"/>
      <c r="P1148" s="3"/>
    </row>
    <row r="1149" spans="1:16" x14ac:dyDescent="0.35">
      <c r="A1149" t="s">
        <v>45</v>
      </c>
      <c r="B1149" t="s">
        <v>73</v>
      </c>
      <c r="C1149" s="11">
        <v>2004</v>
      </c>
      <c r="D1149" s="11">
        <v>920</v>
      </c>
      <c r="E1149" s="12">
        <f t="shared" si="59"/>
        <v>0.34023920295268456</v>
      </c>
      <c r="F1149" s="12">
        <f t="shared" si="58"/>
        <v>0.20895034249686575</v>
      </c>
      <c r="G1149">
        <v>8020.9</v>
      </c>
      <c r="H1149">
        <v>24.9</v>
      </c>
      <c r="I1149" s="3">
        <v>212.03</v>
      </c>
      <c r="O1149" s="6"/>
      <c r="P1149" s="3"/>
    </row>
    <row r="1150" spans="1:16" x14ac:dyDescent="0.35">
      <c r="A1150" t="s">
        <v>46</v>
      </c>
      <c r="B1150" t="s">
        <v>73</v>
      </c>
      <c r="C1150" s="11">
        <v>2004</v>
      </c>
      <c r="D1150" s="11">
        <v>155</v>
      </c>
      <c r="E1150" s="12">
        <f t="shared" si="59"/>
        <v>5.7322909193115328E-2</v>
      </c>
      <c r="F1150" s="12">
        <f t="shared" si="58"/>
        <v>3.5203590311971948E-2</v>
      </c>
      <c r="G1150">
        <v>1846.6</v>
      </c>
      <c r="H1150">
        <v>22.8</v>
      </c>
      <c r="I1150" s="3">
        <v>246.4</v>
      </c>
      <c r="O1150" s="6"/>
      <c r="P1150" s="3"/>
    </row>
    <row r="1151" spans="1:16" x14ac:dyDescent="0.35">
      <c r="A1151" t="s">
        <v>47</v>
      </c>
      <c r="B1151" t="s">
        <v>73</v>
      </c>
      <c r="C1151" s="11">
        <v>2004</v>
      </c>
      <c r="D1151" s="11">
        <v>71</v>
      </c>
      <c r="E1151" s="12">
        <f t="shared" si="59"/>
        <v>2.6257590662652833E-2</v>
      </c>
      <c r="F1151" s="12">
        <f t="shared" si="58"/>
        <v>1.6125515562258115E-2</v>
      </c>
      <c r="G1151">
        <v>394.4</v>
      </c>
      <c r="H1151">
        <v>23.3</v>
      </c>
      <c r="I1151" s="3">
        <v>1464.28</v>
      </c>
      <c r="O1151" s="6"/>
      <c r="P1151" s="3"/>
    </row>
    <row r="1152" spans="1:16" x14ac:dyDescent="0.35">
      <c r="A1152" t="s">
        <v>85</v>
      </c>
      <c r="B1152" t="s">
        <v>73</v>
      </c>
      <c r="C1152" s="11">
        <v>2004</v>
      </c>
      <c r="D1152" s="11">
        <v>136</v>
      </c>
      <c r="E1152" s="12">
        <f t="shared" si="59"/>
        <v>5.0296230001701192E-2</v>
      </c>
      <c r="F1152" s="12">
        <f t="shared" si="58"/>
        <v>3.0888311499536678E-2</v>
      </c>
      <c r="G1152">
        <v>669.9</v>
      </c>
      <c r="H1152">
        <v>24.1</v>
      </c>
      <c r="I1152" s="3">
        <v>576.19000000000005</v>
      </c>
      <c r="O1152" s="6"/>
      <c r="P1152" s="3"/>
    </row>
    <row r="1153" spans="1:16" x14ac:dyDescent="0.35">
      <c r="A1153" t="s">
        <v>49</v>
      </c>
      <c r="B1153" t="s">
        <v>73</v>
      </c>
      <c r="C1153" s="11">
        <v>2004</v>
      </c>
      <c r="D1153" s="11">
        <v>87</v>
      </c>
      <c r="E1153" s="12">
        <f t="shared" si="59"/>
        <v>3.2174794192264738E-2</v>
      </c>
      <c r="F1153" s="12">
        <f t="shared" si="58"/>
        <v>1.9759434562203609E-2</v>
      </c>
      <c r="G1153">
        <v>318</v>
      </c>
      <c r="H1153">
        <v>24.1</v>
      </c>
      <c r="I1153" s="3">
        <v>1874.63</v>
      </c>
      <c r="O1153" s="6"/>
      <c r="P1153" s="3"/>
    </row>
    <row r="1154" spans="1:16" x14ac:dyDescent="0.35">
      <c r="A1154" t="s">
        <v>75</v>
      </c>
      <c r="B1154" t="s">
        <v>73</v>
      </c>
      <c r="C1154" s="11">
        <v>2004</v>
      </c>
      <c r="D1154" s="11">
        <v>515</v>
      </c>
      <c r="E1154" s="12">
        <f t="shared" si="59"/>
        <v>0.19045998860938321</v>
      </c>
      <c r="F1154" s="12">
        <f t="shared" si="58"/>
        <v>0.11696676781074551</v>
      </c>
      <c r="G1154">
        <v>2695</v>
      </c>
      <c r="H1154">
        <v>22</v>
      </c>
      <c r="I1154" s="3">
        <v>477.8</v>
      </c>
      <c r="O1154" s="6"/>
      <c r="P1154" s="3"/>
    </row>
    <row r="1155" spans="1:16" x14ac:dyDescent="0.35">
      <c r="A1155" t="s">
        <v>88</v>
      </c>
      <c r="B1155" t="s">
        <v>73</v>
      </c>
      <c r="C1155" s="11">
        <v>2004</v>
      </c>
      <c r="D1155" s="11">
        <v>139</v>
      </c>
      <c r="E1155" s="12">
        <f t="shared" si="59"/>
        <v>5.1405705663503429E-2</v>
      </c>
      <c r="F1155" s="12">
        <f t="shared" si="58"/>
        <v>3.1569671312026461E-2</v>
      </c>
      <c r="G1155">
        <v>57.3</v>
      </c>
      <c r="H1155">
        <v>21</v>
      </c>
      <c r="I1155" s="3">
        <v>292.14999999999998</v>
      </c>
      <c r="O1155" s="6"/>
      <c r="P1155" s="3"/>
    </row>
    <row r="1156" spans="1:16" x14ac:dyDescent="0.35">
      <c r="A1156" t="s">
        <v>76</v>
      </c>
      <c r="B1156" t="s">
        <v>73</v>
      </c>
      <c r="C1156" s="11">
        <v>2004</v>
      </c>
      <c r="D1156" s="11">
        <v>7576</v>
      </c>
      <c r="E1156" s="12">
        <f t="shared" si="59"/>
        <v>2.8017958712712372</v>
      </c>
      <c r="F1156" s="12">
        <f t="shared" si="58"/>
        <v>1.72066064647419</v>
      </c>
      <c r="G1156">
        <v>75663.100000000006</v>
      </c>
      <c r="H1156">
        <v>21.2</v>
      </c>
      <c r="I1156" s="3">
        <v>232.68</v>
      </c>
      <c r="O1156" s="6"/>
      <c r="P1156" s="3"/>
    </row>
    <row r="1157" spans="1:16" x14ac:dyDescent="0.35">
      <c r="A1157" t="s">
        <v>52</v>
      </c>
      <c r="B1157" t="s">
        <v>73</v>
      </c>
      <c r="C1157" s="11">
        <v>2004</v>
      </c>
      <c r="D1157" s="11">
        <v>55</v>
      </c>
      <c r="E1157" s="12">
        <f t="shared" si="59"/>
        <v>2.0340387133040923E-2</v>
      </c>
      <c r="F1157" s="12">
        <f t="shared" si="58"/>
        <v>1.2491596562312626E-2</v>
      </c>
      <c r="G1157">
        <v>94.2</v>
      </c>
      <c r="H1157">
        <v>25.5</v>
      </c>
      <c r="I1157" s="3">
        <v>752.83</v>
      </c>
      <c r="O1157" s="6"/>
      <c r="P1157" s="3"/>
    </row>
    <row r="1158" spans="1:16" x14ac:dyDescent="0.35">
      <c r="A1158" t="s">
        <v>89</v>
      </c>
      <c r="B1158" t="s">
        <v>73</v>
      </c>
      <c r="C1158" s="11">
        <v>2004</v>
      </c>
      <c r="D1158" s="11">
        <v>103</v>
      </c>
      <c r="E1158" s="12">
        <f t="shared" si="59"/>
        <v>3.8091997721876644E-2</v>
      </c>
      <c r="F1158" s="12">
        <f t="shared" si="58"/>
        <v>2.33933535621491E-2</v>
      </c>
      <c r="G1158"/>
      <c r="H1158"/>
      <c r="I1158"/>
      <c r="O1158" s="6"/>
      <c r="P1158" s="3"/>
    </row>
    <row r="1159" spans="1:16" x14ac:dyDescent="0.35">
      <c r="A1159" t="s">
        <v>53</v>
      </c>
      <c r="B1159" t="s">
        <v>73</v>
      </c>
      <c r="C1159" s="11">
        <v>2004</v>
      </c>
      <c r="D1159" s="11">
        <v>970</v>
      </c>
      <c r="E1159" s="12">
        <f t="shared" si="59"/>
        <v>0.35873046398272174</v>
      </c>
      <c r="F1159" s="12">
        <f t="shared" si="58"/>
        <v>0.22030633937169539</v>
      </c>
      <c r="G1159">
        <v>4740.3</v>
      </c>
      <c r="H1159">
        <v>24.4</v>
      </c>
      <c r="I1159" s="3">
        <v>772.02</v>
      </c>
      <c r="O1159" s="6"/>
      <c r="P1159" s="3"/>
    </row>
    <row r="1160" spans="1:16" x14ac:dyDescent="0.35">
      <c r="A1160" t="s">
        <v>78</v>
      </c>
      <c r="B1160" t="s">
        <v>73</v>
      </c>
      <c r="C1160" s="11">
        <v>2004</v>
      </c>
      <c r="D1160" s="11">
        <v>758</v>
      </c>
      <c r="E1160" s="12">
        <f t="shared" si="59"/>
        <v>0.28032751721536403</v>
      </c>
      <c r="F1160" s="12">
        <f t="shared" si="58"/>
        <v>0.17215691262241767</v>
      </c>
      <c r="G1160">
        <v>1894.8</v>
      </c>
      <c r="H1160">
        <v>24.6</v>
      </c>
      <c r="I1160" s="3">
        <v>1337.78</v>
      </c>
      <c r="O1160" s="6"/>
      <c r="P1160" s="3"/>
    </row>
    <row r="1161" spans="1:16" x14ac:dyDescent="0.35">
      <c r="A1161" t="s">
        <v>54</v>
      </c>
      <c r="B1161" t="s">
        <v>73</v>
      </c>
      <c r="C1161" s="11">
        <v>2004</v>
      </c>
      <c r="D1161" s="11">
        <v>51075</v>
      </c>
      <c r="E1161" s="12">
        <f t="shared" si="59"/>
        <v>18.888823142183004</v>
      </c>
      <c r="F1161" s="12">
        <f t="shared" si="58"/>
        <v>11.600150807638498</v>
      </c>
      <c r="G1161">
        <v>292256.40000000002</v>
      </c>
      <c r="H1161">
        <v>24.9</v>
      </c>
      <c r="I1161" s="3">
        <v>799.37</v>
      </c>
      <c r="O1161" s="6"/>
      <c r="P1161" s="3"/>
    </row>
    <row r="1162" spans="1:16" x14ac:dyDescent="0.35">
      <c r="A1162" t="s">
        <v>77</v>
      </c>
      <c r="B1162" t="s">
        <v>73</v>
      </c>
      <c r="C1162" s="11">
        <v>2004</v>
      </c>
      <c r="D1162" s="11">
        <v>195</v>
      </c>
      <c r="E1162" s="12">
        <f t="shared" si="59"/>
        <v>7.2115918017145092E-2</v>
      </c>
      <c r="F1162" s="12">
        <f t="shared" si="58"/>
        <v>4.4288387811835674E-2</v>
      </c>
      <c r="G1162">
        <v>596.79999999999995</v>
      </c>
      <c r="H1162">
        <v>20.5</v>
      </c>
      <c r="I1162" s="3">
        <v>1868.57</v>
      </c>
      <c r="O1162" s="6"/>
      <c r="P1162" s="3"/>
    </row>
    <row r="1163" spans="1:16" x14ac:dyDescent="0.35">
      <c r="A1163" t="s">
        <v>55</v>
      </c>
      <c r="B1163" t="s">
        <v>73</v>
      </c>
      <c r="C1163" s="11">
        <v>2004</v>
      </c>
      <c r="D1163" s="11">
        <v>587</v>
      </c>
      <c r="E1163" s="12">
        <f t="shared" si="59"/>
        <v>0.2170874044926368</v>
      </c>
      <c r="F1163" s="12">
        <f t="shared" si="58"/>
        <v>0.13331940331050021</v>
      </c>
      <c r="G1163">
        <v>8455.6</v>
      </c>
      <c r="H1163">
        <v>24.5</v>
      </c>
      <c r="I1163" s="3">
        <v>178.55</v>
      </c>
      <c r="O1163" s="6"/>
      <c r="P1163" s="3"/>
    </row>
    <row r="1164" spans="1:16" x14ac:dyDescent="0.35">
      <c r="A1164" t="s">
        <v>57</v>
      </c>
      <c r="B1164" t="s">
        <v>73</v>
      </c>
      <c r="C1164" s="11">
        <v>2004</v>
      </c>
      <c r="D1164" s="11">
        <v>173</v>
      </c>
      <c r="E1164" s="12">
        <f t="shared" si="59"/>
        <v>6.3979763163928727E-2</v>
      </c>
      <c r="F1164" s="12">
        <f t="shared" si="58"/>
        <v>3.929174918691062E-2</v>
      </c>
      <c r="G1164">
        <v>260.89999999999998</v>
      </c>
      <c r="H1164">
        <v>24.3</v>
      </c>
      <c r="I1164" s="3">
        <v>2552.5300000000002</v>
      </c>
    </row>
    <row r="1165" spans="1:16" x14ac:dyDescent="0.35">
      <c r="A1165" t="s">
        <v>58</v>
      </c>
      <c r="B1165" t="s">
        <v>73</v>
      </c>
      <c r="C1165" s="11">
        <v>2004</v>
      </c>
      <c r="D1165" s="11">
        <v>895</v>
      </c>
      <c r="E1165" s="12">
        <f t="shared" si="59"/>
        <v>0.33099357243766597</v>
      </c>
      <c r="F1165" s="12">
        <f t="shared" si="58"/>
        <v>0.20327234405945088</v>
      </c>
      <c r="G1165">
        <v>5851.3</v>
      </c>
      <c r="H1165">
        <v>24.8</v>
      </c>
      <c r="I1165" s="3">
        <v>1173.1099999999999</v>
      </c>
    </row>
    <row r="1166" spans="1:16" x14ac:dyDescent="0.35">
      <c r="A1166" t="s">
        <v>59</v>
      </c>
      <c r="B1166" t="s">
        <v>73</v>
      </c>
      <c r="C1166" s="11">
        <v>2004</v>
      </c>
      <c r="D1166" s="11">
        <v>4137</v>
      </c>
      <c r="E1166" s="12">
        <f t="shared" si="59"/>
        <v>1.5299669376252782</v>
      </c>
      <c r="F1166" s="12">
        <f t="shared" si="58"/>
        <v>0.93959518142340603</v>
      </c>
      <c r="G1166">
        <v>28569.9</v>
      </c>
      <c r="H1166">
        <v>25.6</v>
      </c>
      <c r="I1166" s="3">
        <v>934.38</v>
      </c>
      <c r="O1166" s="6"/>
      <c r="P1166" s="3"/>
    </row>
    <row r="1167" spans="1:16" x14ac:dyDescent="0.35">
      <c r="A1167" t="s">
        <v>60</v>
      </c>
      <c r="B1167" t="s">
        <v>73</v>
      </c>
      <c r="C1167" s="11">
        <v>2004</v>
      </c>
      <c r="D1167" s="11">
        <v>22645</v>
      </c>
      <c r="E1167" s="12">
        <f t="shared" si="59"/>
        <v>8.37469212050385</v>
      </c>
      <c r="F1167" s="12">
        <f t="shared" si="58"/>
        <v>5.1431309846103526</v>
      </c>
      <c r="G1167">
        <v>70067.899999999994</v>
      </c>
      <c r="H1167">
        <v>25.1</v>
      </c>
      <c r="I1167" s="3">
        <v>1620.14</v>
      </c>
      <c r="O1167" s="6"/>
      <c r="P1167" s="3"/>
    </row>
    <row r="1168" spans="1:16" x14ac:dyDescent="0.35">
      <c r="A1168" t="s">
        <v>62</v>
      </c>
      <c r="B1168" t="s">
        <v>73</v>
      </c>
      <c r="C1168" s="11">
        <v>2004</v>
      </c>
      <c r="D1168" s="11">
        <v>193</v>
      </c>
      <c r="E1168" s="12">
        <f t="shared" si="59"/>
        <v>7.1376267575943605E-2</v>
      </c>
      <c r="F1168" s="12">
        <f t="shared" si="58"/>
        <v>4.3834147936842489E-2</v>
      </c>
      <c r="G1168">
        <v>837.4</v>
      </c>
      <c r="H1168">
        <v>24.7</v>
      </c>
      <c r="I1168" s="3">
        <v>797.72</v>
      </c>
      <c r="O1168" s="6"/>
      <c r="P1168" s="3"/>
    </row>
    <row r="1169" spans="1:16" x14ac:dyDescent="0.35">
      <c r="A1169" t="s">
        <v>63</v>
      </c>
      <c r="B1169" t="s">
        <v>73</v>
      </c>
      <c r="C1169" s="11">
        <v>2004</v>
      </c>
      <c r="D1169" s="11">
        <v>327</v>
      </c>
      <c r="E1169" s="12">
        <f t="shared" si="59"/>
        <v>0.12093284713644331</v>
      </c>
      <c r="F1169" s="12">
        <f t="shared" si="58"/>
        <v>7.4268219561385976E-2</v>
      </c>
      <c r="G1169">
        <v>1438.1</v>
      </c>
      <c r="H1169">
        <v>24</v>
      </c>
      <c r="I1169" s="3">
        <v>192.77</v>
      </c>
      <c r="O1169" s="5"/>
      <c r="P1169" s="3"/>
    </row>
    <row r="1170" spans="1:16" x14ac:dyDescent="0.35">
      <c r="A1170" t="s">
        <v>80</v>
      </c>
      <c r="B1170" t="s">
        <v>73</v>
      </c>
      <c r="C1170" s="11">
        <v>2004</v>
      </c>
      <c r="D1170" s="11">
        <v>11092</v>
      </c>
      <c r="E1170" s="12">
        <f t="shared" si="59"/>
        <v>4.1021013469034537</v>
      </c>
      <c r="F1170" s="12">
        <f t="shared" si="58"/>
        <v>2.5192143467122117</v>
      </c>
      <c r="G1170">
        <v>158435.6</v>
      </c>
      <c r="H1170">
        <v>23.6</v>
      </c>
      <c r="I1170" s="3">
        <v>209.93</v>
      </c>
      <c r="O1170" s="6"/>
      <c r="P1170" s="3"/>
    </row>
    <row r="1171" spans="1:16" x14ac:dyDescent="0.35">
      <c r="A1171" t="s">
        <v>64</v>
      </c>
      <c r="B1171" t="s">
        <v>73</v>
      </c>
      <c r="C1171" s="11">
        <v>2004</v>
      </c>
      <c r="D1171" s="11">
        <v>6679</v>
      </c>
      <c r="E1171" s="12">
        <f t="shared" si="59"/>
        <v>2.4700626483923696</v>
      </c>
      <c r="F1171" s="12">
        <f t="shared" si="58"/>
        <v>1.5169340625397458</v>
      </c>
      <c r="G1171">
        <v>74672</v>
      </c>
      <c r="H1171">
        <v>24.4</v>
      </c>
      <c r="I1171" s="3">
        <v>247.92</v>
      </c>
      <c r="O1171" s="6"/>
      <c r="P1171" s="3"/>
    </row>
    <row r="1172" spans="1:16" x14ac:dyDescent="0.35">
      <c r="A1172" t="s">
        <v>90</v>
      </c>
      <c r="B1172" t="s">
        <v>73</v>
      </c>
      <c r="C1172" s="11">
        <v>2004</v>
      </c>
      <c r="D1172" s="11">
        <v>211</v>
      </c>
      <c r="E1172" s="12">
        <f t="shared" si="59"/>
        <v>7.8033121546756998E-2</v>
      </c>
      <c r="F1172" s="12">
        <f t="shared" si="58"/>
        <v>4.7922306811781168E-2</v>
      </c>
      <c r="G1172">
        <v>2329.9</v>
      </c>
      <c r="H1172">
        <v>23.1</v>
      </c>
      <c r="I1172" s="3">
        <v>199.01</v>
      </c>
      <c r="O1172" s="6"/>
      <c r="P1172" s="3"/>
    </row>
    <row r="1173" spans="1:16" x14ac:dyDescent="0.35">
      <c r="A1173" t="s">
        <v>81</v>
      </c>
      <c r="B1173" t="s">
        <v>73</v>
      </c>
      <c r="C1173" s="11">
        <v>2004</v>
      </c>
      <c r="D1173" s="11">
        <v>2124</v>
      </c>
      <c r="E1173" s="12">
        <f t="shared" si="59"/>
        <v>0.78550876855598051</v>
      </c>
      <c r="F1173" s="12">
        <f t="shared" si="58"/>
        <v>0.48240274724276394</v>
      </c>
      <c r="G1173">
        <v>9975.5</v>
      </c>
      <c r="H1173">
        <v>23.9</v>
      </c>
      <c r="I1173" s="3">
        <v>693.36</v>
      </c>
      <c r="O1173" s="6"/>
      <c r="P1173" s="3"/>
    </row>
    <row r="1174" spans="1:16" x14ac:dyDescent="0.35">
      <c r="A1174" t="s">
        <v>65</v>
      </c>
      <c r="B1174" t="s">
        <v>73</v>
      </c>
      <c r="C1174" s="11">
        <v>2004</v>
      </c>
      <c r="D1174" s="11">
        <v>50</v>
      </c>
      <c r="E1174" s="12">
        <f t="shared" si="59"/>
        <v>1.8491261030037204E-2</v>
      </c>
      <c r="F1174" s="12">
        <f t="shared" si="58"/>
        <v>1.135599687482966E-2</v>
      </c>
      <c r="G1174">
        <v>363.6</v>
      </c>
      <c r="H1174">
        <v>25</v>
      </c>
      <c r="I1174" s="3">
        <v>745.96</v>
      </c>
      <c r="O1174" s="6"/>
      <c r="P1174" s="3"/>
    </row>
    <row r="1175" spans="1:16" x14ac:dyDescent="0.35">
      <c r="A1175" t="s">
        <v>83</v>
      </c>
      <c r="B1175" t="s">
        <v>73</v>
      </c>
      <c r="C1175" s="11">
        <v>2004</v>
      </c>
      <c r="D1175" s="11">
        <v>16335</v>
      </c>
      <c r="E1175" s="12">
        <f t="shared" si="59"/>
        <v>6.0410949785131551</v>
      </c>
      <c r="F1175" s="12">
        <f t="shared" si="58"/>
        <v>3.7100041790068499</v>
      </c>
      <c r="G1175">
        <v>101245.7</v>
      </c>
      <c r="H1175">
        <v>25.3</v>
      </c>
      <c r="I1175" s="3">
        <v>666.75</v>
      </c>
      <c r="O1175" s="6"/>
      <c r="P1175" s="3"/>
    </row>
    <row r="1176" spans="1:16" x14ac:dyDescent="0.35">
      <c r="A1176" t="s">
        <v>66</v>
      </c>
      <c r="B1176" t="s">
        <v>73</v>
      </c>
      <c r="C1176" s="11">
        <v>2004</v>
      </c>
      <c r="D1176" s="11">
        <v>41</v>
      </c>
      <c r="E1176" s="12">
        <f t="shared" si="59"/>
        <v>1.5162834044630508E-2</v>
      </c>
      <c r="F1176" s="12">
        <f t="shared" si="58"/>
        <v>9.311917437360321E-3</v>
      </c>
      <c r="G1176">
        <v>2280.8000000000002</v>
      </c>
      <c r="H1176">
        <v>26.6</v>
      </c>
      <c r="I1176" s="3">
        <v>362.99</v>
      </c>
      <c r="O1176" s="6"/>
      <c r="P1176" s="3"/>
    </row>
    <row r="1177" spans="1:16" x14ac:dyDescent="0.35">
      <c r="A1177" t="s">
        <v>82</v>
      </c>
      <c r="B1177" t="s">
        <v>73</v>
      </c>
      <c r="C1177" s="11">
        <v>2004</v>
      </c>
      <c r="D1177" s="11">
        <v>664</v>
      </c>
      <c r="E1177" s="12">
        <f t="shared" si="59"/>
        <v>0.24556394647889407</v>
      </c>
      <c r="F1177" s="12">
        <f t="shared" si="58"/>
        <v>0.1508076384977379</v>
      </c>
      <c r="G1177">
        <v>2899.6</v>
      </c>
      <c r="H1177">
        <v>24.6</v>
      </c>
      <c r="I1177" s="3">
        <v>528.49</v>
      </c>
      <c r="O1177" s="6"/>
      <c r="P1177" s="3"/>
    </row>
    <row r="1178" spans="1:16" x14ac:dyDescent="0.35">
      <c r="A1178" t="s">
        <v>67</v>
      </c>
      <c r="B1178" t="s">
        <v>73</v>
      </c>
      <c r="C1178" s="11">
        <v>2004</v>
      </c>
      <c r="D1178" s="11">
        <v>28</v>
      </c>
      <c r="E1178" s="12">
        <f t="shared" si="59"/>
        <v>1.0355106176820835E-2</v>
      </c>
      <c r="F1178" s="12">
        <f t="shared" si="58"/>
        <v>6.3593582499046099E-3</v>
      </c>
      <c r="G1178">
        <v>140.4</v>
      </c>
      <c r="H1178">
        <v>24.8</v>
      </c>
      <c r="I1178" s="3">
        <v>1573.64</v>
      </c>
      <c r="O1178" s="6"/>
      <c r="P1178" s="3"/>
    </row>
    <row r="1179" spans="1:16" x14ac:dyDescent="0.35">
      <c r="A1179" t="s">
        <v>84</v>
      </c>
      <c r="B1179" t="s">
        <v>73</v>
      </c>
      <c r="C1179" s="11">
        <v>2004</v>
      </c>
      <c r="D1179" s="11">
        <v>71</v>
      </c>
      <c r="E1179" s="12">
        <f t="shared" si="59"/>
        <v>2.6257590662652833E-2</v>
      </c>
      <c r="F1179" s="12">
        <f t="shared" si="58"/>
        <v>1.6125515562258115E-2</v>
      </c>
      <c r="G1179">
        <v>374.5</v>
      </c>
      <c r="H1179">
        <v>24.3</v>
      </c>
      <c r="I1179" s="3">
        <v>738.73</v>
      </c>
      <c r="O1179" s="6"/>
      <c r="P1179" s="3"/>
    </row>
    <row r="1180" spans="1:16" x14ac:dyDescent="0.35">
      <c r="A1180" t="s">
        <v>68</v>
      </c>
      <c r="B1180" t="s">
        <v>73</v>
      </c>
      <c r="C1180" s="11">
        <v>2004</v>
      </c>
      <c r="D1180" s="11">
        <v>48743</v>
      </c>
      <c r="E1180" s="12">
        <f t="shared" si="59"/>
        <v>18.026390727742069</v>
      </c>
      <c r="F1180" s="12">
        <f t="shared" si="58"/>
        <v>11.070507113396442</v>
      </c>
      <c r="G1180">
        <v>321898.7</v>
      </c>
      <c r="H1180">
        <v>20.8</v>
      </c>
      <c r="I1180" s="3">
        <v>473.56</v>
      </c>
      <c r="O1180" s="6"/>
      <c r="P1180" s="3"/>
    </row>
    <row r="1181" spans="1:16" x14ac:dyDescent="0.35">
      <c r="A1181" t="s">
        <v>69</v>
      </c>
      <c r="B1181" t="s">
        <v>73</v>
      </c>
      <c r="C1181" s="11">
        <v>2004</v>
      </c>
      <c r="D1181" s="11">
        <v>3949</v>
      </c>
      <c r="E1181" s="12">
        <f t="shared" si="59"/>
        <v>1.4604397961523383</v>
      </c>
      <c r="F1181" s="12">
        <f t="shared" si="58"/>
        <v>0.89689663317404655</v>
      </c>
      <c r="G1181">
        <v>2439.8000000000002</v>
      </c>
      <c r="H1181">
        <v>23</v>
      </c>
      <c r="I1181" s="3">
        <v>528.54999999999995</v>
      </c>
      <c r="O1181" s="6"/>
      <c r="P1181" s="3"/>
    </row>
    <row r="1182" spans="1:16" x14ac:dyDescent="0.35">
      <c r="A1182" t="s">
        <v>70</v>
      </c>
      <c r="B1182" t="s">
        <v>73</v>
      </c>
      <c r="C1182" s="11">
        <v>2004</v>
      </c>
      <c r="D1182" s="11">
        <v>270398</v>
      </c>
      <c r="E1182" s="12">
        <f t="shared" si="59"/>
        <v>100</v>
      </c>
      <c r="F1182" s="12">
        <f>(D1182/440296)*100</f>
        <v>61.412776859203809</v>
      </c>
      <c r="G1182" s="11">
        <v>1636895.1000000003</v>
      </c>
      <c r="O1182" s="6"/>
      <c r="P1182" s="3"/>
    </row>
    <row r="1183" spans="1:16" x14ac:dyDescent="0.35">
      <c r="A1183" t="s">
        <v>30</v>
      </c>
      <c r="B1183" t="s">
        <v>28</v>
      </c>
      <c r="C1183" s="11">
        <v>2003</v>
      </c>
      <c r="D1183" s="11">
        <v>1421</v>
      </c>
      <c r="E1183" s="12">
        <f>(D1183/174044)*100</f>
        <v>0.81646020546528464</v>
      </c>
      <c r="F1183" s="12">
        <f>(D1183/437532)*100</f>
        <v>0.32477624493751311</v>
      </c>
      <c r="G1183">
        <v>42087.4</v>
      </c>
      <c r="H1183">
        <v>15.8</v>
      </c>
      <c r="I1183" s="6">
        <v>171.81</v>
      </c>
    </row>
    <row r="1184" spans="1:16" x14ac:dyDescent="0.35">
      <c r="A1184" t="s">
        <v>2</v>
      </c>
      <c r="B1184" t="s">
        <v>28</v>
      </c>
      <c r="C1184" s="11">
        <v>2003</v>
      </c>
      <c r="D1184" s="11">
        <v>43</v>
      </c>
      <c r="E1184" s="12">
        <f t="shared" ref="E1184:E1209" si="60">(D1184/174044)*100</f>
        <v>2.4706396083748937E-2</v>
      </c>
      <c r="F1184" s="12">
        <f t="shared" ref="F1184:F1247" si="61">(D1184/437532)*100</f>
        <v>9.8278525913533185E-3</v>
      </c>
      <c r="G1184"/>
      <c r="H1184"/>
      <c r="I1184"/>
    </row>
    <row r="1185" spans="1:9" x14ac:dyDescent="0.35">
      <c r="A1185" t="s">
        <v>31</v>
      </c>
      <c r="B1185" t="s">
        <v>28</v>
      </c>
      <c r="C1185" s="11">
        <v>2003</v>
      </c>
      <c r="D1185" s="11">
        <v>94164</v>
      </c>
      <c r="E1185" s="12">
        <f t="shared" si="60"/>
        <v>54.103560019305462</v>
      </c>
      <c r="F1185" s="12">
        <f t="shared" si="61"/>
        <v>21.521625846795207</v>
      </c>
      <c r="G1185">
        <v>561648.5</v>
      </c>
      <c r="H1185">
        <v>23.6</v>
      </c>
      <c r="I1185" s="6">
        <v>665.01</v>
      </c>
    </row>
    <row r="1186" spans="1:9" x14ac:dyDescent="0.35">
      <c r="A1186" t="s">
        <v>3</v>
      </c>
      <c r="B1186" t="s">
        <v>28</v>
      </c>
      <c r="C1186" s="11">
        <v>2003</v>
      </c>
      <c r="D1186" s="11">
        <v>13369</v>
      </c>
      <c r="E1186" s="12">
        <f t="shared" si="60"/>
        <v>7.6813909126427795</v>
      </c>
      <c r="F1186" s="12">
        <f t="shared" si="61"/>
        <v>3.0555479370651746</v>
      </c>
      <c r="G1186">
        <v>96703.5</v>
      </c>
      <c r="H1186">
        <v>19.7</v>
      </c>
      <c r="I1186" s="6">
        <v>167.53</v>
      </c>
    </row>
    <row r="1187" spans="1:9" x14ac:dyDescent="0.35">
      <c r="A1187" t="s">
        <v>97</v>
      </c>
      <c r="B1187" t="s">
        <v>28</v>
      </c>
      <c r="C1187" s="11">
        <v>2003</v>
      </c>
      <c r="D1187" s="11">
        <v>267</v>
      </c>
      <c r="E1187" s="12">
        <f t="shared" si="60"/>
        <v>0.15340948265955737</v>
      </c>
      <c r="F1187" s="12">
        <f t="shared" si="61"/>
        <v>6.1024107950961304E-2</v>
      </c>
      <c r="G1187">
        <v>1697</v>
      </c>
      <c r="H1187">
        <v>22.2</v>
      </c>
      <c r="I1187" s="6">
        <v>191.01</v>
      </c>
    </row>
    <row r="1188" spans="1:9" x14ac:dyDescent="0.35">
      <c r="A1188" t="s">
        <v>4</v>
      </c>
      <c r="B1188" t="s">
        <v>28</v>
      </c>
      <c r="C1188" s="11">
        <v>2003</v>
      </c>
      <c r="D1188" s="11">
        <v>31819</v>
      </c>
      <c r="E1188" s="12">
        <f t="shared" si="60"/>
        <v>18.282158534623427</v>
      </c>
      <c r="F1188" s="12">
        <f t="shared" si="61"/>
        <v>7.2723823628900286</v>
      </c>
      <c r="G1188">
        <v>309729.59999999998</v>
      </c>
      <c r="H1188">
        <v>19.899999999999999</v>
      </c>
      <c r="I1188" s="6">
        <v>130.84</v>
      </c>
    </row>
    <row r="1189" spans="1:9" x14ac:dyDescent="0.35">
      <c r="A1189" t="s">
        <v>5</v>
      </c>
      <c r="B1189" t="s">
        <v>28</v>
      </c>
      <c r="C1189" s="11">
        <v>2003</v>
      </c>
      <c r="D1189" s="11">
        <v>1305</v>
      </c>
      <c r="E1189" s="12">
        <f t="shared" si="60"/>
        <v>0.749810392774241</v>
      </c>
      <c r="F1189" s="12">
        <f t="shared" si="61"/>
        <v>0.29826389841200185</v>
      </c>
      <c r="G1189">
        <v>6528.4</v>
      </c>
      <c r="H1189">
        <v>23.5</v>
      </c>
      <c r="I1189" s="6">
        <v>906.3</v>
      </c>
    </row>
    <row r="1190" spans="1:9" x14ac:dyDescent="0.35">
      <c r="A1190" t="s">
        <v>6</v>
      </c>
      <c r="B1190" t="s">
        <v>28</v>
      </c>
      <c r="C1190" s="11">
        <v>2003</v>
      </c>
      <c r="D1190" s="11">
        <v>56</v>
      </c>
      <c r="E1190" s="12">
        <f t="shared" si="60"/>
        <v>3.2175771643952106E-2</v>
      </c>
      <c r="F1190" s="12">
        <f t="shared" si="61"/>
        <v>1.2799063839901995E-2</v>
      </c>
      <c r="G1190">
        <v>30.1</v>
      </c>
      <c r="H1190">
        <v>24.2</v>
      </c>
      <c r="I1190" s="6">
        <v>1864.62</v>
      </c>
    </row>
    <row r="1191" spans="1:9" x14ac:dyDescent="0.35">
      <c r="A1191" t="s">
        <v>8</v>
      </c>
      <c r="B1191" t="s">
        <v>28</v>
      </c>
      <c r="C1191" s="11">
        <v>2003</v>
      </c>
      <c r="D1191" s="11">
        <v>1779</v>
      </c>
      <c r="E1191" s="12">
        <f t="shared" si="60"/>
        <v>1.0221553170462643</v>
      </c>
      <c r="F1191" s="12">
        <f t="shared" si="61"/>
        <v>0.40659883162831523</v>
      </c>
      <c r="G1191">
        <v>11415.2</v>
      </c>
      <c r="H1191">
        <v>18.899999999999999</v>
      </c>
      <c r="I1191" s="6">
        <v>263.54000000000002</v>
      </c>
    </row>
    <row r="1192" spans="1:9" x14ac:dyDescent="0.35">
      <c r="A1192" t="s">
        <v>9</v>
      </c>
      <c r="B1192" t="s">
        <v>28</v>
      </c>
      <c r="C1192" s="11">
        <v>2003</v>
      </c>
      <c r="D1192" s="11">
        <v>57</v>
      </c>
      <c r="E1192" s="12">
        <f t="shared" si="60"/>
        <v>3.2750338994736963E-2</v>
      </c>
      <c r="F1192" s="12">
        <f t="shared" si="61"/>
        <v>1.3027618551328815E-2</v>
      </c>
      <c r="G1192">
        <v>252.2</v>
      </c>
      <c r="H1192">
        <v>23.2</v>
      </c>
      <c r="I1192" s="6">
        <v>1301.6500000000001</v>
      </c>
    </row>
    <row r="1193" spans="1:9" x14ac:dyDescent="0.35">
      <c r="A1193" t="s">
        <v>33</v>
      </c>
      <c r="B1193" t="s">
        <v>28</v>
      </c>
      <c r="C1193" s="11">
        <v>2003</v>
      </c>
      <c r="D1193" s="11">
        <v>912</v>
      </c>
      <c r="E1193" s="12">
        <f t="shared" si="60"/>
        <v>0.52400542391579141</v>
      </c>
      <c r="F1193" s="12">
        <f t="shared" si="61"/>
        <v>0.20844189682126105</v>
      </c>
      <c r="G1193">
        <v>5989.4</v>
      </c>
      <c r="H1193">
        <v>23.1</v>
      </c>
      <c r="I1193" s="6">
        <v>431.64</v>
      </c>
    </row>
    <row r="1194" spans="1:9" x14ac:dyDescent="0.35">
      <c r="A1194" t="s">
        <v>10</v>
      </c>
      <c r="B1194" t="s">
        <v>28</v>
      </c>
      <c r="C1194" s="11">
        <v>2003</v>
      </c>
      <c r="D1194" s="11">
        <v>3774</v>
      </c>
      <c r="E1194" s="12">
        <f t="shared" si="60"/>
        <v>2.1684171818620581</v>
      </c>
      <c r="F1194" s="12">
        <f t="shared" si="61"/>
        <v>0.86256548092482377</v>
      </c>
      <c r="G1194">
        <v>40284.699999999997</v>
      </c>
      <c r="H1194">
        <v>21.7</v>
      </c>
      <c r="I1194" s="6">
        <v>182.97</v>
      </c>
    </row>
    <row r="1195" spans="1:9" x14ac:dyDescent="0.35">
      <c r="A1195" t="s">
        <v>11</v>
      </c>
      <c r="B1195" t="s">
        <v>28</v>
      </c>
      <c r="C1195" s="11">
        <v>2003</v>
      </c>
      <c r="D1195" s="11">
        <v>155</v>
      </c>
      <c r="E1195" s="12">
        <f t="shared" si="60"/>
        <v>8.9057939371653141E-2</v>
      </c>
      <c r="F1195" s="12">
        <f t="shared" si="61"/>
        <v>3.5425980271157308E-2</v>
      </c>
      <c r="G1195">
        <v>968.3</v>
      </c>
      <c r="H1195">
        <v>23.2</v>
      </c>
      <c r="I1195" s="6">
        <v>574.37</v>
      </c>
    </row>
    <row r="1196" spans="1:9" x14ac:dyDescent="0.35">
      <c r="A1196" t="s">
        <v>34</v>
      </c>
      <c r="B1196" t="s">
        <v>28</v>
      </c>
      <c r="C1196" s="11">
        <v>2003</v>
      </c>
      <c r="D1196" s="11">
        <v>623</v>
      </c>
      <c r="E1196" s="12">
        <f t="shared" si="60"/>
        <v>0.35795545953896718</v>
      </c>
      <c r="F1196" s="12">
        <f t="shared" si="61"/>
        <v>0.14238958521890971</v>
      </c>
      <c r="G1196">
        <v>3677.2</v>
      </c>
      <c r="H1196">
        <v>19.899999999999999</v>
      </c>
      <c r="I1196" s="6">
        <v>133</v>
      </c>
    </row>
    <row r="1197" spans="1:9" x14ac:dyDescent="0.35">
      <c r="A1197" t="s">
        <v>13</v>
      </c>
      <c r="B1197" t="s">
        <v>28</v>
      </c>
      <c r="C1197" s="11">
        <v>2003</v>
      </c>
      <c r="D1197" s="11">
        <v>566</v>
      </c>
      <c r="E1197" s="12">
        <f t="shared" si="60"/>
        <v>0.32520512054423018</v>
      </c>
      <c r="F1197" s="12">
        <f t="shared" si="61"/>
        <v>0.1293619666675809</v>
      </c>
      <c r="G1197">
        <v>1366.7</v>
      </c>
      <c r="H1197">
        <v>23.4</v>
      </c>
      <c r="I1197" s="6">
        <v>1212.73</v>
      </c>
    </row>
    <row r="1198" spans="1:9" x14ac:dyDescent="0.35">
      <c r="A1198" t="s">
        <v>35</v>
      </c>
      <c r="B1198" t="s">
        <v>28</v>
      </c>
      <c r="C1198" s="11">
        <v>2003</v>
      </c>
      <c r="D1198" s="11">
        <v>2596</v>
      </c>
      <c r="E1198" s="12">
        <f t="shared" si="60"/>
        <v>1.491576842637494</v>
      </c>
      <c r="F1198" s="12">
        <f t="shared" si="61"/>
        <v>0.5933280308640283</v>
      </c>
      <c r="G1198">
        <v>26936.400000000001</v>
      </c>
      <c r="H1198">
        <v>21.8</v>
      </c>
      <c r="I1198" s="6">
        <v>663.48</v>
      </c>
    </row>
    <row r="1199" spans="1:9" x14ac:dyDescent="0.35">
      <c r="A1199" t="s">
        <v>14</v>
      </c>
      <c r="B1199" t="s">
        <v>28</v>
      </c>
      <c r="C1199" s="11">
        <v>2003</v>
      </c>
      <c r="D1199" s="11">
        <v>140</v>
      </c>
      <c r="E1199" s="12">
        <f t="shared" si="60"/>
        <v>8.0439429109880251E-2</v>
      </c>
      <c r="F1199" s="12">
        <f t="shared" si="61"/>
        <v>3.1997659599754986E-2</v>
      </c>
      <c r="G1199">
        <v>564.4</v>
      </c>
      <c r="H1199">
        <v>23.9</v>
      </c>
      <c r="I1199" s="6">
        <v>1747.23</v>
      </c>
    </row>
    <row r="1200" spans="1:9" x14ac:dyDescent="0.35">
      <c r="A1200" t="s">
        <v>15</v>
      </c>
      <c r="B1200" t="s">
        <v>28</v>
      </c>
      <c r="C1200" s="11">
        <v>2003</v>
      </c>
      <c r="D1200" s="11">
        <v>12489</v>
      </c>
      <c r="E1200" s="12">
        <f t="shared" si="60"/>
        <v>7.1757716439521042</v>
      </c>
      <c r="F1200" s="12">
        <f t="shared" si="61"/>
        <v>2.8544197910095717</v>
      </c>
      <c r="G1200">
        <v>82600.899999999994</v>
      </c>
      <c r="H1200">
        <v>22.2</v>
      </c>
      <c r="I1200" s="6">
        <v>754</v>
      </c>
    </row>
    <row r="1201" spans="1:15" x14ac:dyDescent="0.35">
      <c r="A1201" t="s">
        <v>16</v>
      </c>
      <c r="B1201" t="s">
        <v>28</v>
      </c>
      <c r="C1201" s="11">
        <v>2003</v>
      </c>
      <c r="D1201" s="11">
        <v>153</v>
      </c>
      <c r="E1201" s="12">
        <f t="shared" si="60"/>
        <v>8.7908804670083426E-2</v>
      </c>
      <c r="F1201" s="12">
        <f t="shared" si="61"/>
        <v>3.4968870848303669E-2</v>
      </c>
      <c r="G1201">
        <v>525.4</v>
      </c>
      <c r="H1201">
        <v>23.5</v>
      </c>
      <c r="I1201" s="6">
        <v>1682.46</v>
      </c>
    </row>
    <row r="1202" spans="1:15" x14ac:dyDescent="0.35">
      <c r="A1202" t="s">
        <v>17</v>
      </c>
      <c r="B1202" t="s">
        <v>28</v>
      </c>
      <c r="C1202" s="11">
        <v>2003</v>
      </c>
      <c r="D1202" s="11">
        <v>1098</v>
      </c>
      <c r="E1202" s="12">
        <f t="shared" si="60"/>
        <v>0.63087495116177517</v>
      </c>
      <c r="F1202" s="12">
        <f t="shared" si="61"/>
        <v>0.25095307314664983</v>
      </c>
      <c r="G1202">
        <v>8732.9</v>
      </c>
      <c r="H1202">
        <v>21.6</v>
      </c>
      <c r="I1202" s="6">
        <v>584.05999999999995</v>
      </c>
    </row>
    <row r="1203" spans="1:15" x14ac:dyDescent="0.35">
      <c r="A1203" t="s">
        <v>100</v>
      </c>
      <c r="B1203" t="s">
        <v>28</v>
      </c>
      <c r="C1203" s="11">
        <v>2003</v>
      </c>
      <c r="D1203" s="11">
        <v>275</v>
      </c>
      <c r="E1203" s="12">
        <f t="shared" si="60"/>
        <v>0.15800602146583623</v>
      </c>
      <c r="F1203" s="12">
        <f t="shared" si="61"/>
        <v>6.285254564237587E-2</v>
      </c>
      <c r="G1203">
        <v>2.6</v>
      </c>
      <c r="H1203">
        <v>23.9</v>
      </c>
      <c r="I1203" s="6">
        <v>250</v>
      </c>
    </row>
    <row r="1204" spans="1:15" x14ac:dyDescent="0.35">
      <c r="A1204" t="s">
        <v>18</v>
      </c>
      <c r="B1204" t="s">
        <v>28</v>
      </c>
      <c r="C1204" s="11">
        <v>2003</v>
      </c>
      <c r="D1204" s="11">
        <v>582</v>
      </c>
      <c r="E1204" s="12">
        <f t="shared" si="60"/>
        <v>0.33439819815678795</v>
      </c>
      <c r="F1204" s="12">
        <f t="shared" si="61"/>
        <v>0.13301884205041004</v>
      </c>
      <c r="G1204">
        <v>7047.9</v>
      </c>
      <c r="H1204">
        <v>23.3</v>
      </c>
      <c r="I1204" s="6">
        <v>277.41000000000003</v>
      </c>
    </row>
    <row r="1205" spans="1:15" x14ac:dyDescent="0.35">
      <c r="A1205" t="s">
        <v>19</v>
      </c>
      <c r="B1205" t="s">
        <v>28</v>
      </c>
      <c r="C1205" s="11">
        <v>2003</v>
      </c>
      <c r="D1205" s="11">
        <v>126</v>
      </c>
      <c r="E1205" s="12">
        <f t="shared" si="60"/>
        <v>7.2395486198892231E-2</v>
      </c>
      <c r="F1205" s="12">
        <f t="shared" si="61"/>
        <v>2.8797893639779491E-2</v>
      </c>
      <c r="G1205">
        <v>84.3</v>
      </c>
      <c r="H1205">
        <v>23.1</v>
      </c>
      <c r="I1205" s="6">
        <v>1407.41</v>
      </c>
    </row>
    <row r="1206" spans="1:15" x14ac:dyDescent="0.35">
      <c r="A1206" t="s">
        <v>22</v>
      </c>
      <c r="B1206" t="s">
        <v>28</v>
      </c>
      <c r="C1206" s="11">
        <v>2003</v>
      </c>
      <c r="D1206" s="11">
        <v>1785</v>
      </c>
      <c r="E1206" s="12">
        <f t="shared" si="60"/>
        <v>1.0256027211509733</v>
      </c>
      <c r="F1206" s="12">
        <f t="shared" si="61"/>
        <v>0.40797015989687613</v>
      </c>
      <c r="G1206">
        <v>9790.7999999999993</v>
      </c>
      <c r="H1206">
        <v>25.4</v>
      </c>
      <c r="I1206" s="6">
        <v>750.85</v>
      </c>
    </row>
    <row r="1207" spans="1:15" x14ac:dyDescent="0.35">
      <c r="A1207" t="s">
        <v>38</v>
      </c>
      <c r="B1207" t="s">
        <v>28</v>
      </c>
      <c r="C1207" s="11">
        <v>2003</v>
      </c>
      <c r="D1207" s="11">
        <v>1665</v>
      </c>
      <c r="E1207" s="12">
        <f t="shared" si="60"/>
        <v>0.95665463905679027</v>
      </c>
      <c r="F1207" s="12">
        <f t="shared" si="61"/>
        <v>0.38054359452565756</v>
      </c>
      <c r="G1207">
        <v>8466.7000000000007</v>
      </c>
      <c r="H1207">
        <v>22.4</v>
      </c>
      <c r="I1207" s="5">
        <v>808.2</v>
      </c>
    </row>
    <row r="1208" spans="1:15" x14ac:dyDescent="0.35">
      <c r="A1208" t="s">
        <v>23</v>
      </c>
      <c r="B1208" t="s">
        <v>28</v>
      </c>
      <c r="C1208" s="11">
        <v>2003</v>
      </c>
      <c r="D1208" s="11">
        <v>2827</v>
      </c>
      <c r="E1208" s="12">
        <f t="shared" si="60"/>
        <v>1.6243019006687964</v>
      </c>
      <c r="F1208" s="12">
        <f t="shared" si="61"/>
        <v>0.64612416920362392</v>
      </c>
      <c r="G1208">
        <v>2859.5</v>
      </c>
      <c r="H1208">
        <v>22.5</v>
      </c>
      <c r="I1208" s="6">
        <v>127.97</v>
      </c>
    </row>
    <row r="1209" spans="1:15" x14ac:dyDescent="0.35">
      <c r="A1209" t="s">
        <v>24</v>
      </c>
      <c r="B1209" t="s">
        <v>28</v>
      </c>
      <c r="C1209" s="11">
        <v>2003</v>
      </c>
      <c r="D1209" s="11">
        <v>174044</v>
      </c>
      <c r="E1209" s="12">
        <f t="shared" si="60"/>
        <v>100</v>
      </c>
      <c r="F1209" s="12">
        <f t="shared" si="61"/>
        <v>39.778576195569698</v>
      </c>
      <c r="G1209" s="11">
        <v>1229989.9999999995</v>
      </c>
      <c r="O1209" s="6"/>
    </row>
    <row r="1210" spans="1:15" x14ac:dyDescent="0.35">
      <c r="A1210" t="s">
        <v>74</v>
      </c>
      <c r="B1210" t="s">
        <v>73</v>
      </c>
      <c r="C1210" s="11">
        <v>2003</v>
      </c>
      <c r="D1210" s="11">
        <v>1066</v>
      </c>
      <c r="E1210" s="12">
        <f>(D1210/263488)*100</f>
        <v>0.40457250425066799</v>
      </c>
      <c r="F1210" s="12">
        <f t="shared" si="61"/>
        <v>0.24363932238099156</v>
      </c>
      <c r="G1210">
        <v>2921.3</v>
      </c>
      <c r="H1210">
        <v>22.7</v>
      </c>
      <c r="I1210" s="6">
        <v>369.38</v>
      </c>
    </row>
    <row r="1211" spans="1:15" x14ac:dyDescent="0.35">
      <c r="A1211" t="s">
        <v>40</v>
      </c>
      <c r="B1211" t="s">
        <v>73</v>
      </c>
      <c r="C1211" s="11">
        <v>2003</v>
      </c>
      <c r="D1211" s="11">
        <v>8771</v>
      </c>
      <c r="E1211" s="12">
        <f t="shared" ref="E1211:E1247" si="62">(D1211/263488)*100</f>
        <v>3.3288043478260874</v>
      </c>
      <c r="F1211" s="12">
        <f t="shared" si="61"/>
        <v>2.0046533739246497</v>
      </c>
      <c r="G1211">
        <v>71980.899999999994</v>
      </c>
      <c r="H1211">
        <v>23.5</v>
      </c>
      <c r="I1211" s="6">
        <v>204.84</v>
      </c>
    </row>
    <row r="1212" spans="1:15" x14ac:dyDescent="0.35">
      <c r="A1212" t="s">
        <v>41</v>
      </c>
      <c r="B1212" t="s">
        <v>73</v>
      </c>
      <c r="C1212" s="11">
        <v>2003</v>
      </c>
      <c r="D1212" s="11">
        <v>3097</v>
      </c>
      <c r="E1212" s="12">
        <f t="shared" si="62"/>
        <v>1.1753855963079913</v>
      </c>
      <c r="F1212" s="12">
        <f t="shared" si="61"/>
        <v>0.70783394128886579</v>
      </c>
      <c r="G1212">
        <v>15452.5</v>
      </c>
      <c r="H1212">
        <v>25.1</v>
      </c>
      <c r="I1212" s="6">
        <v>1458.71</v>
      </c>
    </row>
    <row r="1213" spans="1:15" x14ac:dyDescent="0.35">
      <c r="A1213" t="s">
        <v>42</v>
      </c>
      <c r="B1213" t="s">
        <v>73</v>
      </c>
      <c r="C1213" s="11">
        <v>2003</v>
      </c>
      <c r="D1213" s="11">
        <v>68306</v>
      </c>
      <c r="E1213" s="12">
        <f t="shared" si="62"/>
        <v>25.923761233908188</v>
      </c>
      <c r="F1213" s="12">
        <f t="shared" si="61"/>
        <v>15.611658118720459</v>
      </c>
      <c r="G1213">
        <v>396357.7</v>
      </c>
      <c r="H1213">
        <v>24.7</v>
      </c>
      <c r="I1213" s="6">
        <v>1013.6</v>
      </c>
    </row>
    <row r="1214" spans="1:15" x14ac:dyDescent="0.35">
      <c r="A1214" t="s">
        <v>43</v>
      </c>
      <c r="B1214" t="s">
        <v>73</v>
      </c>
      <c r="C1214" s="11">
        <v>2003</v>
      </c>
      <c r="D1214" s="11">
        <v>5129</v>
      </c>
      <c r="E1214" s="12">
        <f t="shared" si="62"/>
        <v>1.9465782122905027</v>
      </c>
      <c r="F1214" s="12">
        <f t="shared" si="61"/>
        <v>1.1722571149081666</v>
      </c>
      <c r="G1214">
        <v>26732.9</v>
      </c>
      <c r="H1214">
        <v>22.6</v>
      </c>
      <c r="I1214" s="6">
        <v>204.2</v>
      </c>
    </row>
    <row r="1215" spans="1:15" x14ac:dyDescent="0.35">
      <c r="A1215" t="s">
        <v>45</v>
      </c>
      <c r="B1215" t="s">
        <v>73</v>
      </c>
      <c r="C1215" s="11">
        <v>2003</v>
      </c>
      <c r="D1215" s="11">
        <v>1637</v>
      </c>
      <c r="E1215" s="12">
        <f t="shared" si="62"/>
        <v>0.6212806655331552</v>
      </c>
      <c r="F1215" s="12">
        <f t="shared" si="61"/>
        <v>0.37414406260570654</v>
      </c>
      <c r="G1215">
        <v>9079.4</v>
      </c>
      <c r="H1215">
        <v>24.6</v>
      </c>
      <c r="I1215" s="6">
        <v>167.73</v>
      </c>
    </row>
    <row r="1216" spans="1:15" x14ac:dyDescent="0.35">
      <c r="A1216" t="s">
        <v>46</v>
      </c>
      <c r="B1216" t="s">
        <v>73</v>
      </c>
      <c r="C1216" s="11">
        <v>2003</v>
      </c>
      <c r="D1216" s="11">
        <v>305</v>
      </c>
      <c r="E1216" s="12">
        <f t="shared" si="62"/>
        <v>0.11575479718241438</v>
      </c>
      <c r="F1216" s="12">
        <f t="shared" si="61"/>
        <v>6.9709186985180513E-2</v>
      </c>
      <c r="G1216">
        <v>1586.6</v>
      </c>
      <c r="H1216">
        <v>23.5</v>
      </c>
      <c r="I1216" s="6">
        <v>229.73</v>
      </c>
    </row>
    <row r="1217" spans="1:9" x14ac:dyDescent="0.35">
      <c r="A1217" t="s">
        <v>47</v>
      </c>
      <c r="B1217" t="s">
        <v>73</v>
      </c>
      <c r="C1217" s="11">
        <v>2003</v>
      </c>
      <c r="D1217" s="11">
        <v>74</v>
      </c>
      <c r="E1217" s="12">
        <f t="shared" si="62"/>
        <v>2.8084770463930046E-2</v>
      </c>
      <c r="F1217" s="12">
        <f t="shared" si="61"/>
        <v>1.691304864558478E-2</v>
      </c>
      <c r="G1217">
        <v>284.10000000000002</v>
      </c>
      <c r="H1217">
        <v>22.8</v>
      </c>
      <c r="I1217" s="6">
        <v>1105.6500000000001</v>
      </c>
    </row>
    <row r="1218" spans="1:9" x14ac:dyDescent="0.35">
      <c r="A1218" t="s">
        <v>85</v>
      </c>
      <c r="B1218" t="s">
        <v>73</v>
      </c>
      <c r="C1218" s="11">
        <v>2003</v>
      </c>
      <c r="D1218" s="11">
        <v>108</v>
      </c>
      <c r="E1218" s="12">
        <f t="shared" si="62"/>
        <v>4.0988583920330342E-2</v>
      </c>
      <c r="F1218" s="12">
        <f t="shared" si="61"/>
        <v>2.4683908834096709E-2</v>
      </c>
      <c r="G1218">
        <v>750.8</v>
      </c>
      <c r="H1218">
        <v>21.7</v>
      </c>
      <c r="I1218" s="6">
        <v>361.82</v>
      </c>
    </row>
    <row r="1219" spans="1:9" x14ac:dyDescent="0.35">
      <c r="A1219" t="s">
        <v>48</v>
      </c>
      <c r="B1219" t="s">
        <v>73</v>
      </c>
      <c r="C1219" s="11">
        <v>2003</v>
      </c>
      <c r="D1219" s="11">
        <v>44</v>
      </c>
      <c r="E1219" s="12">
        <f t="shared" si="62"/>
        <v>1.669905270828273E-2</v>
      </c>
      <c r="F1219" s="12">
        <f t="shared" si="61"/>
        <v>1.0056407302780139E-2</v>
      </c>
      <c r="G1219">
        <v>89.1</v>
      </c>
      <c r="H1219">
        <v>23.4</v>
      </c>
      <c r="I1219" s="6">
        <v>1218.83</v>
      </c>
    </row>
    <row r="1220" spans="1:9" x14ac:dyDescent="0.35">
      <c r="A1220" t="s">
        <v>49</v>
      </c>
      <c r="B1220" t="s">
        <v>73</v>
      </c>
      <c r="C1220" s="11">
        <v>2003</v>
      </c>
      <c r="D1220" s="11">
        <v>81</v>
      </c>
      <c r="E1220" s="12">
        <f t="shared" si="62"/>
        <v>3.0741437940247751E-2</v>
      </c>
      <c r="F1220" s="12">
        <f t="shared" si="61"/>
        <v>1.8512931625572531E-2</v>
      </c>
      <c r="G1220">
        <v>276.60000000000002</v>
      </c>
      <c r="H1220">
        <v>24.1</v>
      </c>
      <c r="I1220" s="6">
        <v>1957.78</v>
      </c>
    </row>
    <row r="1221" spans="1:9" x14ac:dyDescent="0.35">
      <c r="A1221" t="s">
        <v>75</v>
      </c>
      <c r="B1221" t="s">
        <v>73</v>
      </c>
      <c r="C1221" s="11">
        <v>2003</v>
      </c>
      <c r="D1221" s="11">
        <v>522</v>
      </c>
      <c r="E1221" s="12">
        <f t="shared" si="62"/>
        <v>0.1981114889482633</v>
      </c>
      <c r="F1221" s="12">
        <f t="shared" si="61"/>
        <v>0.11930555936480074</v>
      </c>
      <c r="G1221">
        <v>2469.8000000000002</v>
      </c>
      <c r="H1221">
        <v>21.8</v>
      </c>
      <c r="I1221" s="6">
        <v>474.57</v>
      </c>
    </row>
    <row r="1222" spans="1:9" x14ac:dyDescent="0.35">
      <c r="A1222" t="s">
        <v>88</v>
      </c>
      <c r="B1222" t="s">
        <v>73</v>
      </c>
      <c r="C1222" s="11">
        <v>2003</v>
      </c>
      <c r="D1222" s="11">
        <v>403</v>
      </c>
      <c r="E1222" s="12">
        <f t="shared" si="62"/>
        <v>0.15294814185086228</v>
      </c>
      <c r="F1222" s="12">
        <f t="shared" si="61"/>
        <v>9.2107548705009007E-2</v>
      </c>
      <c r="G1222">
        <v>15.4</v>
      </c>
      <c r="H1222">
        <v>20</v>
      </c>
      <c r="I1222" s="6">
        <v>700</v>
      </c>
    </row>
    <row r="1223" spans="1:9" x14ac:dyDescent="0.35">
      <c r="A1223" t="s">
        <v>76</v>
      </c>
      <c r="B1223" t="s">
        <v>73</v>
      </c>
      <c r="C1223" s="11">
        <v>2003</v>
      </c>
      <c r="D1223" s="11">
        <v>8489</v>
      </c>
      <c r="E1223" s="12">
        <f t="shared" si="62"/>
        <v>3.2217786009230025</v>
      </c>
      <c r="F1223" s="12">
        <f t="shared" si="61"/>
        <v>1.9402009453022864</v>
      </c>
      <c r="G1223">
        <v>61476.2</v>
      </c>
      <c r="H1223">
        <v>21.8</v>
      </c>
      <c r="I1223" s="6">
        <v>195.45</v>
      </c>
    </row>
    <row r="1224" spans="1:9" x14ac:dyDescent="0.35">
      <c r="A1224" t="s">
        <v>52</v>
      </c>
      <c r="B1224" t="s">
        <v>73</v>
      </c>
      <c r="C1224" s="11">
        <v>2003</v>
      </c>
      <c r="D1224" s="11">
        <v>85</v>
      </c>
      <c r="E1224" s="12">
        <f t="shared" si="62"/>
        <v>3.2259533641000732E-2</v>
      </c>
      <c r="F1224" s="12">
        <f t="shared" si="61"/>
        <v>1.9427150471279814E-2</v>
      </c>
      <c r="G1224">
        <v>314.10000000000002</v>
      </c>
      <c r="H1224">
        <v>21.7</v>
      </c>
      <c r="I1224" s="6">
        <v>511.12</v>
      </c>
    </row>
    <row r="1225" spans="1:9" x14ac:dyDescent="0.35">
      <c r="A1225" t="s">
        <v>89</v>
      </c>
      <c r="B1225" t="s">
        <v>73</v>
      </c>
      <c r="C1225" s="11">
        <v>2003</v>
      </c>
      <c r="D1225" s="11">
        <v>103</v>
      </c>
      <c r="E1225" s="12">
        <f t="shared" si="62"/>
        <v>3.9090964294389123E-2</v>
      </c>
      <c r="F1225" s="12">
        <f t="shared" si="61"/>
        <v>2.35411352769626E-2</v>
      </c>
      <c r="G1225">
        <v>0</v>
      </c>
      <c r="H1225">
        <v>0</v>
      </c>
      <c r="I1225" s="6">
        <v>0</v>
      </c>
    </row>
    <row r="1226" spans="1:9" x14ac:dyDescent="0.35">
      <c r="A1226" t="s">
        <v>53</v>
      </c>
      <c r="B1226" t="s">
        <v>73</v>
      </c>
      <c r="C1226" s="11">
        <v>2003</v>
      </c>
      <c r="D1226" s="11">
        <v>862</v>
      </c>
      <c r="E1226" s="12">
        <f t="shared" si="62"/>
        <v>0.32714962351226623</v>
      </c>
      <c r="F1226" s="12">
        <f t="shared" si="61"/>
        <v>0.19701416124992002</v>
      </c>
      <c r="G1226">
        <v>3628.9</v>
      </c>
      <c r="H1226">
        <v>23.7</v>
      </c>
      <c r="I1226" s="5">
        <v>785.6</v>
      </c>
    </row>
    <row r="1227" spans="1:9" x14ac:dyDescent="0.35">
      <c r="A1227" t="s">
        <v>78</v>
      </c>
      <c r="B1227" t="s">
        <v>73</v>
      </c>
      <c r="C1227" s="11">
        <v>2003</v>
      </c>
      <c r="D1227" s="11">
        <v>515</v>
      </c>
      <c r="E1227" s="12">
        <f t="shared" si="62"/>
        <v>0.19545482147194557</v>
      </c>
      <c r="F1227" s="12">
        <f t="shared" si="61"/>
        <v>0.11770567638481301</v>
      </c>
      <c r="G1227">
        <v>1567.3</v>
      </c>
      <c r="H1227">
        <v>25</v>
      </c>
      <c r="I1227" s="6">
        <v>1379.93</v>
      </c>
    </row>
    <row r="1228" spans="1:9" x14ac:dyDescent="0.35">
      <c r="A1228" t="s">
        <v>54</v>
      </c>
      <c r="B1228" t="s">
        <v>73</v>
      </c>
      <c r="C1228" s="11">
        <v>2003</v>
      </c>
      <c r="D1228" s="11">
        <v>48721</v>
      </c>
      <c r="E1228" s="12">
        <f t="shared" si="62"/>
        <v>18.490785159096429</v>
      </c>
      <c r="F1228" s="12">
        <f t="shared" si="61"/>
        <v>11.135414095426164</v>
      </c>
      <c r="G1228">
        <v>261084.5</v>
      </c>
      <c r="H1228">
        <v>24.6</v>
      </c>
      <c r="I1228" s="6">
        <v>791.95</v>
      </c>
    </row>
    <row r="1229" spans="1:9" x14ac:dyDescent="0.35">
      <c r="A1229" t="s">
        <v>77</v>
      </c>
      <c r="B1229" t="s">
        <v>73</v>
      </c>
      <c r="C1229" s="11">
        <v>2003</v>
      </c>
      <c r="D1229" s="11">
        <v>194</v>
      </c>
      <c r="E1229" s="12">
        <f t="shared" si="62"/>
        <v>7.3627641486519305E-2</v>
      </c>
      <c r="F1229" s="12">
        <f t="shared" si="61"/>
        <v>4.4339614016803343E-2</v>
      </c>
      <c r="G1229">
        <v>762.2</v>
      </c>
      <c r="H1229">
        <v>20.6</v>
      </c>
      <c r="I1229" s="6">
        <v>1905.8</v>
      </c>
    </row>
    <row r="1230" spans="1:9" x14ac:dyDescent="0.35">
      <c r="A1230" t="s">
        <v>55</v>
      </c>
      <c r="B1230" t="s">
        <v>73</v>
      </c>
      <c r="C1230" s="11">
        <v>2003</v>
      </c>
      <c r="D1230" s="11">
        <v>654</v>
      </c>
      <c r="E1230" s="12">
        <f t="shared" si="62"/>
        <v>0.24820864707311147</v>
      </c>
      <c r="F1230" s="12">
        <f t="shared" si="61"/>
        <v>0.14947478127314118</v>
      </c>
      <c r="G1230">
        <v>11734.1</v>
      </c>
      <c r="H1230">
        <v>23.1</v>
      </c>
      <c r="I1230" s="6">
        <v>168.27</v>
      </c>
    </row>
    <row r="1231" spans="1:9" x14ac:dyDescent="0.35">
      <c r="A1231" t="s">
        <v>57</v>
      </c>
      <c r="B1231" t="s">
        <v>73</v>
      </c>
      <c r="C1231" s="11">
        <v>2003</v>
      </c>
      <c r="D1231" s="11">
        <v>166</v>
      </c>
      <c r="E1231" s="12">
        <f t="shared" si="62"/>
        <v>6.3000971581248483E-2</v>
      </c>
      <c r="F1231" s="12">
        <f t="shared" si="61"/>
        <v>3.7940082096852346E-2</v>
      </c>
      <c r="G1231">
        <v>311.3</v>
      </c>
      <c r="H1231">
        <v>24.3</v>
      </c>
      <c r="I1231" s="6">
        <v>2131.5</v>
      </c>
    </row>
    <row r="1232" spans="1:9" x14ac:dyDescent="0.35">
      <c r="A1232" t="s">
        <v>58</v>
      </c>
      <c r="B1232" t="s">
        <v>73</v>
      </c>
      <c r="C1232" s="11">
        <v>2003</v>
      </c>
      <c r="D1232" s="11">
        <v>725</v>
      </c>
      <c r="E1232" s="12">
        <f t="shared" si="62"/>
        <v>0.27515484576147681</v>
      </c>
      <c r="F1232" s="12">
        <f t="shared" si="61"/>
        <v>0.16570216578444547</v>
      </c>
      <c r="G1232">
        <v>4621.1000000000004</v>
      </c>
      <c r="H1232">
        <v>25</v>
      </c>
      <c r="I1232" s="6">
        <v>1330.79</v>
      </c>
    </row>
    <row r="1233" spans="1:15" x14ac:dyDescent="0.35">
      <c r="A1233" t="s">
        <v>59</v>
      </c>
      <c r="B1233" t="s">
        <v>73</v>
      </c>
      <c r="C1233" s="11">
        <v>2003</v>
      </c>
      <c r="D1233" s="11">
        <v>3916</v>
      </c>
      <c r="E1233" s="12">
        <f t="shared" si="62"/>
        <v>1.4862156910371631</v>
      </c>
      <c r="F1233" s="12">
        <f t="shared" si="61"/>
        <v>0.89502024994743234</v>
      </c>
      <c r="G1233">
        <v>22202.1</v>
      </c>
      <c r="H1233">
        <v>24.8</v>
      </c>
      <c r="I1233" s="6">
        <v>916.35</v>
      </c>
    </row>
    <row r="1234" spans="1:15" x14ac:dyDescent="0.35">
      <c r="A1234" t="s">
        <v>60</v>
      </c>
      <c r="B1234" t="s">
        <v>73</v>
      </c>
      <c r="C1234" s="11">
        <v>2003</v>
      </c>
      <c r="D1234" s="11">
        <v>20093</v>
      </c>
      <c r="E1234" s="12">
        <f t="shared" si="62"/>
        <v>7.6257742288073844</v>
      </c>
      <c r="F1234" s="12">
        <f t="shared" si="61"/>
        <v>4.5923498166991212</v>
      </c>
      <c r="G1234">
        <v>58184.800000000003</v>
      </c>
      <c r="H1234">
        <v>24.2</v>
      </c>
      <c r="I1234" s="6">
        <v>1615.24</v>
      </c>
    </row>
    <row r="1235" spans="1:15" x14ac:dyDescent="0.35">
      <c r="A1235" t="s">
        <v>62</v>
      </c>
      <c r="B1235" t="s">
        <v>73</v>
      </c>
      <c r="C1235" s="11">
        <v>2003</v>
      </c>
      <c r="D1235" s="11">
        <v>135</v>
      </c>
      <c r="E1235" s="12">
        <f t="shared" si="62"/>
        <v>5.1235729900412925E-2</v>
      </c>
      <c r="F1235" s="12">
        <f t="shared" si="61"/>
        <v>3.0854886042620881E-2</v>
      </c>
      <c r="G1235">
        <v>690.5</v>
      </c>
      <c r="H1235">
        <v>25.4</v>
      </c>
      <c r="I1235" s="6">
        <v>913.39</v>
      </c>
    </row>
    <row r="1236" spans="1:15" x14ac:dyDescent="0.35">
      <c r="A1236" t="s">
        <v>63</v>
      </c>
      <c r="B1236" t="s">
        <v>73</v>
      </c>
      <c r="C1236" s="11">
        <v>2003</v>
      </c>
      <c r="D1236" s="11">
        <v>480</v>
      </c>
      <c r="E1236" s="12">
        <f t="shared" si="62"/>
        <v>0.18217148409035705</v>
      </c>
      <c r="F1236" s="12">
        <f t="shared" si="61"/>
        <v>0.10970626148487425</v>
      </c>
      <c r="G1236">
        <v>2074.9</v>
      </c>
      <c r="H1236">
        <v>22.8</v>
      </c>
      <c r="I1236" s="6">
        <v>97.08</v>
      </c>
    </row>
    <row r="1237" spans="1:15" x14ac:dyDescent="0.35">
      <c r="A1237" t="s">
        <v>80</v>
      </c>
      <c r="B1237" t="s">
        <v>73</v>
      </c>
      <c r="C1237" s="11">
        <v>2003</v>
      </c>
      <c r="D1237" s="11">
        <v>12242</v>
      </c>
      <c r="E1237" s="12">
        <f t="shared" si="62"/>
        <v>4.6461318921544814</v>
      </c>
      <c r="F1237" s="12">
        <f t="shared" si="61"/>
        <v>2.7979667772871473</v>
      </c>
      <c r="G1237">
        <v>140070.1</v>
      </c>
      <c r="H1237">
        <v>23.6</v>
      </c>
      <c r="I1237" s="6">
        <v>157</v>
      </c>
    </row>
    <row r="1238" spans="1:15" x14ac:dyDescent="0.35">
      <c r="A1238" t="s">
        <v>64</v>
      </c>
      <c r="B1238" t="s">
        <v>73</v>
      </c>
      <c r="C1238" s="11">
        <v>2003</v>
      </c>
      <c r="D1238" s="11">
        <v>7408</v>
      </c>
      <c r="E1238" s="12">
        <f t="shared" si="62"/>
        <v>2.8115132377945109</v>
      </c>
      <c r="F1238" s="12">
        <f t="shared" si="61"/>
        <v>1.6931333022498927</v>
      </c>
      <c r="G1238">
        <v>74870.600000000006</v>
      </c>
      <c r="H1238">
        <v>23.8</v>
      </c>
      <c r="I1238" s="6">
        <v>236.42</v>
      </c>
    </row>
    <row r="1239" spans="1:15" x14ac:dyDescent="0.35">
      <c r="A1239" t="s">
        <v>90</v>
      </c>
      <c r="B1239" t="s">
        <v>73</v>
      </c>
      <c r="C1239" s="11">
        <v>2003</v>
      </c>
      <c r="D1239" s="11">
        <v>555</v>
      </c>
      <c r="E1239" s="12">
        <f t="shared" si="62"/>
        <v>0.21063577847947537</v>
      </c>
      <c r="F1239" s="12">
        <f t="shared" si="61"/>
        <v>0.12684786484188584</v>
      </c>
      <c r="G1239">
        <v>1892.9</v>
      </c>
      <c r="H1239">
        <v>23.7</v>
      </c>
      <c r="I1239" s="6">
        <v>177.96</v>
      </c>
    </row>
    <row r="1240" spans="1:15" x14ac:dyDescent="0.35">
      <c r="A1240" t="s">
        <v>81</v>
      </c>
      <c r="B1240" t="s">
        <v>73</v>
      </c>
      <c r="C1240" s="11">
        <v>2003</v>
      </c>
      <c r="D1240" s="11">
        <v>2254</v>
      </c>
      <c r="E1240" s="12">
        <f t="shared" si="62"/>
        <v>0.85544692737430161</v>
      </c>
      <c r="F1240" s="12">
        <f t="shared" si="61"/>
        <v>0.51516231955605529</v>
      </c>
      <c r="G1240">
        <v>11235.5</v>
      </c>
      <c r="H1240">
        <v>24.3</v>
      </c>
      <c r="I1240" s="6">
        <v>711.39</v>
      </c>
    </row>
    <row r="1241" spans="1:15" x14ac:dyDescent="0.35">
      <c r="A1241" t="s">
        <v>65</v>
      </c>
      <c r="B1241" t="s">
        <v>73</v>
      </c>
      <c r="C1241" s="11">
        <v>2003</v>
      </c>
      <c r="D1241" s="11">
        <v>48</v>
      </c>
      <c r="E1241" s="12">
        <f t="shared" si="62"/>
        <v>1.8217148409035707E-2</v>
      </c>
      <c r="F1241" s="12">
        <f t="shared" si="61"/>
        <v>1.0970626148487424E-2</v>
      </c>
      <c r="G1241">
        <v>330.2</v>
      </c>
      <c r="H1241">
        <v>23.6</v>
      </c>
      <c r="I1241" s="6">
        <v>1159.22</v>
      </c>
    </row>
    <row r="1242" spans="1:15" x14ac:dyDescent="0.35">
      <c r="A1242" t="s">
        <v>83</v>
      </c>
      <c r="B1242" t="s">
        <v>73</v>
      </c>
      <c r="C1242" s="11">
        <v>2003</v>
      </c>
      <c r="D1242" s="11">
        <v>14680</v>
      </c>
      <c r="E1242" s="12">
        <f t="shared" si="62"/>
        <v>5.5714112217634195</v>
      </c>
      <c r="F1242" s="12">
        <f t="shared" si="61"/>
        <v>3.3551831637457377</v>
      </c>
      <c r="G1242">
        <v>110249.1</v>
      </c>
      <c r="H1242">
        <v>24.8</v>
      </c>
      <c r="I1242" s="6">
        <v>600.80999999999995</v>
      </c>
    </row>
    <row r="1243" spans="1:15" x14ac:dyDescent="0.35">
      <c r="A1243" t="s">
        <v>82</v>
      </c>
      <c r="B1243" t="s">
        <v>73</v>
      </c>
      <c r="C1243" s="11">
        <v>2003</v>
      </c>
      <c r="D1243" s="11">
        <v>672</v>
      </c>
      <c r="E1243" s="12">
        <f t="shared" si="62"/>
        <v>0.25504007772649989</v>
      </c>
      <c r="F1243" s="12">
        <f t="shared" si="61"/>
        <v>0.15358876607882396</v>
      </c>
      <c r="G1243">
        <v>3022.1</v>
      </c>
      <c r="H1243">
        <v>23.8</v>
      </c>
      <c r="I1243" s="6">
        <v>388.69</v>
      </c>
    </row>
    <row r="1244" spans="1:15" x14ac:dyDescent="0.35">
      <c r="A1244" t="s">
        <v>84</v>
      </c>
      <c r="B1244" t="s">
        <v>73</v>
      </c>
      <c r="C1244" s="11">
        <v>2003</v>
      </c>
      <c r="D1244" s="11">
        <v>45</v>
      </c>
      <c r="E1244" s="12">
        <f t="shared" si="62"/>
        <v>1.7078576633470972E-2</v>
      </c>
      <c r="F1244" s="12">
        <f t="shared" si="61"/>
        <v>1.028496201420696E-2</v>
      </c>
      <c r="G1244">
        <v>209.7</v>
      </c>
      <c r="H1244">
        <v>24.6</v>
      </c>
      <c r="I1244" s="5">
        <v>823.05</v>
      </c>
    </row>
    <row r="1245" spans="1:15" x14ac:dyDescent="0.35">
      <c r="A1245" t="s">
        <v>68</v>
      </c>
      <c r="B1245" t="s">
        <v>73</v>
      </c>
      <c r="C1245" s="11">
        <v>2003</v>
      </c>
      <c r="D1245" s="11">
        <v>47655</v>
      </c>
      <c r="E1245" s="12">
        <f t="shared" si="62"/>
        <v>18.086212654845763</v>
      </c>
      <c r="F1245" s="12">
        <f t="shared" si="61"/>
        <v>10.891774773045173</v>
      </c>
      <c r="G1245">
        <v>327701.3</v>
      </c>
      <c r="H1245">
        <v>20.2</v>
      </c>
      <c r="I1245" s="5">
        <v>427.83</v>
      </c>
    </row>
    <row r="1246" spans="1:15" x14ac:dyDescent="0.35">
      <c r="A1246" t="s">
        <v>69</v>
      </c>
      <c r="B1246" t="s">
        <v>73</v>
      </c>
      <c r="C1246" s="11">
        <v>2003</v>
      </c>
      <c r="D1246" s="11">
        <v>3247</v>
      </c>
      <c r="E1246" s="12">
        <f t="shared" si="62"/>
        <v>1.2323141850862278</v>
      </c>
      <c r="F1246" s="12">
        <f t="shared" si="61"/>
        <v>0.74211714800288897</v>
      </c>
      <c r="G1246">
        <v>4078.1</v>
      </c>
      <c r="H1246">
        <v>22.2</v>
      </c>
      <c r="I1246" s="6">
        <v>256.66000000000003</v>
      </c>
    </row>
    <row r="1247" spans="1:15" x14ac:dyDescent="0.35">
      <c r="A1247" t="s">
        <v>70</v>
      </c>
      <c r="B1247" t="s">
        <v>73</v>
      </c>
      <c r="C1247" s="11">
        <v>2003</v>
      </c>
      <c r="D1247" s="11">
        <v>263488</v>
      </c>
      <c r="E1247" s="12">
        <f t="shared" si="62"/>
        <v>100</v>
      </c>
      <c r="F1247" s="12">
        <f t="shared" si="61"/>
        <v>60.221423804430309</v>
      </c>
      <c r="G1247" s="11">
        <v>1630308.7000000004</v>
      </c>
      <c r="I1247" s="13"/>
      <c r="O1247" s="6"/>
    </row>
    <row r="1248" spans="1:15" x14ac:dyDescent="0.35">
      <c r="A1248" t="s">
        <v>30</v>
      </c>
      <c r="B1248" t="s">
        <v>28</v>
      </c>
      <c r="C1248" s="11">
        <v>2002</v>
      </c>
      <c r="D1248" s="13">
        <v>1478</v>
      </c>
      <c r="E1248" s="12">
        <f>(D1248/177821)*100</f>
        <v>0.83117292108356144</v>
      </c>
      <c r="F1248" s="12">
        <f>(D1248/431178)*100</f>
        <v>0.34278186734944732</v>
      </c>
      <c r="G1248">
        <v>50385.7</v>
      </c>
      <c r="H1248">
        <v>15.5</v>
      </c>
      <c r="I1248" s="3">
        <v>153.13</v>
      </c>
    </row>
    <row r="1249" spans="1:15" x14ac:dyDescent="0.35">
      <c r="A1249" t="s">
        <v>31</v>
      </c>
      <c r="B1249" t="s">
        <v>28</v>
      </c>
      <c r="C1249" s="11">
        <v>2002</v>
      </c>
      <c r="D1249" s="13">
        <v>92193</v>
      </c>
      <c r="E1249" s="12">
        <f t="shared" ref="E1249:E1274" si="63">(D1249/177821)*100</f>
        <v>51.845957451594579</v>
      </c>
      <c r="F1249" s="12">
        <f t="shared" ref="F1249:F1309" si="64">(D1249/431178)*100</f>
        <v>21.381656763564003</v>
      </c>
      <c r="G1249">
        <v>594746.1</v>
      </c>
      <c r="H1249">
        <v>23.6</v>
      </c>
      <c r="I1249" s="3">
        <v>682.85</v>
      </c>
    </row>
    <row r="1250" spans="1:15" x14ac:dyDescent="0.35">
      <c r="A1250" t="s">
        <v>3</v>
      </c>
      <c r="B1250" t="s">
        <v>28</v>
      </c>
      <c r="C1250" s="11">
        <v>2002</v>
      </c>
      <c r="D1250" s="13">
        <v>15731</v>
      </c>
      <c r="E1250" s="12">
        <f t="shared" si="63"/>
        <v>8.8465366857682728</v>
      </c>
      <c r="F1250" s="12">
        <f t="shared" si="64"/>
        <v>3.6483772363153961</v>
      </c>
      <c r="G1250">
        <v>117874.9</v>
      </c>
      <c r="H1250">
        <v>20.5</v>
      </c>
      <c r="I1250" s="3">
        <v>158.26</v>
      </c>
      <c r="O1250" s="6"/>
    </row>
    <row r="1251" spans="1:15" x14ac:dyDescent="0.35">
      <c r="A1251" t="s">
        <v>97</v>
      </c>
      <c r="B1251" t="s">
        <v>28</v>
      </c>
      <c r="C1251" s="11">
        <v>2002</v>
      </c>
      <c r="D1251" s="13">
        <v>269</v>
      </c>
      <c r="E1251" s="12">
        <f t="shared" si="63"/>
        <v>0.15127572109030993</v>
      </c>
      <c r="F1251" s="12">
        <f t="shared" si="64"/>
        <v>6.2387227548715382E-2</v>
      </c>
      <c r="G1251">
        <v>1352.7</v>
      </c>
      <c r="H1251">
        <v>20.9</v>
      </c>
      <c r="I1251" s="3">
        <v>135.44999999999999</v>
      </c>
      <c r="O1251" s="6"/>
    </row>
    <row r="1252" spans="1:15" x14ac:dyDescent="0.35">
      <c r="A1252" t="s">
        <v>108</v>
      </c>
      <c r="B1252" t="s">
        <v>28</v>
      </c>
      <c r="C1252" s="11">
        <v>2002</v>
      </c>
      <c r="D1252" s="13">
        <v>51</v>
      </c>
      <c r="E1252" s="12">
        <f t="shared" si="63"/>
        <v>2.8680527046861734E-2</v>
      </c>
      <c r="F1252" s="12">
        <f t="shared" si="64"/>
        <v>1.1828061728566857E-2</v>
      </c>
      <c r="G1252">
        <v>12.9</v>
      </c>
      <c r="H1252">
        <v>23.8</v>
      </c>
      <c r="I1252" s="3">
        <v>0</v>
      </c>
      <c r="O1252" s="6"/>
    </row>
    <row r="1253" spans="1:15" x14ac:dyDescent="0.35">
      <c r="A1253" t="s">
        <v>4</v>
      </c>
      <c r="B1253" t="s">
        <v>28</v>
      </c>
      <c r="C1253" s="11">
        <v>2002</v>
      </c>
      <c r="D1253" s="13">
        <v>35003</v>
      </c>
      <c r="E1253" s="12">
        <f t="shared" si="63"/>
        <v>19.684401729829435</v>
      </c>
      <c r="F1253" s="12">
        <f t="shared" si="64"/>
        <v>8.1179930330397188</v>
      </c>
      <c r="G1253">
        <v>312937.09999999998</v>
      </c>
      <c r="H1253">
        <v>21.1</v>
      </c>
      <c r="I1253" s="3">
        <v>115.12</v>
      </c>
      <c r="O1253" s="6"/>
    </row>
    <row r="1254" spans="1:15" x14ac:dyDescent="0.35">
      <c r="A1254" t="s">
        <v>5</v>
      </c>
      <c r="B1254" t="s">
        <v>28</v>
      </c>
      <c r="C1254" s="11">
        <v>2002</v>
      </c>
      <c r="D1254" s="13">
        <v>1524</v>
      </c>
      <c r="E1254" s="12">
        <f t="shared" si="63"/>
        <v>0.85704163175327996</v>
      </c>
      <c r="F1254" s="12">
        <f t="shared" si="64"/>
        <v>0.35345031518305664</v>
      </c>
      <c r="G1254">
        <v>5475.5</v>
      </c>
      <c r="H1254">
        <v>23.6</v>
      </c>
      <c r="I1254" s="3">
        <v>986.25</v>
      </c>
      <c r="O1254" s="6"/>
    </row>
    <row r="1255" spans="1:15" x14ac:dyDescent="0.35">
      <c r="A1255" t="s">
        <v>6</v>
      </c>
      <c r="B1255" t="s">
        <v>28</v>
      </c>
      <c r="C1255" s="11">
        <v>2002</v>
      </c>
      <c r="D1255" s="13">
        <v>41</v>
      </c>
      <c r="E1255" s="12">
        <f t="shared" si="63"/>
        <v>2.3056894292575118E-2</v>
      </c>
      <c r="F1255" s="12">
        <f t="shared" si="64"/>
        <v>9.508833938651786E-3</v>
      </c>
      <c r="G1255">
        <v>19.8</v>
      </c>
      <c r="H1255">
        <v>23.7</v>
      </c>
      <c r="I1255" s="3">
        <v>1958.33</v>
      </c>
      <c r="O1255" s="6"/>
    </row>
    <row r="1256" spans="1:15" x14ac:dyDescent="0.35">
      <c r="A1256" t="s">
        <v>8</v>
      </c>
      <c r="B1256" t="s">
        <v>28</v>
      </c>
      <c r="C1256" s="11">
        <v>2002</v>
      </c>
      <c r="D1256" s="13">
        <v>2180</v>
      </c>
      <c r="E1256" s="12">
        <f t="shared" si="63"/>
        <v>1.2259519404344819</v>
      </c>
      <c r="F1256" s="12">
        <f t="shared" si="64"/>
        <v>0.50559165820148522</v>
      </c>
      <c r="G1256">
        <v>12434.6</v>
      </c>
      <c r="H1256">
        <v>19.8</v>
      </c>
      <c r="I1256" s="3">
        <v>237.34</v>
      </c>
      <c r="O1256" s="6"/>
    </row>
    <row r="1257" spans="1:15" x14ac:dyDescent="0.35">
      <c r="A1257" t="s">
        <v>9</v>
      </c>
      <c r="B1257" t="s">
        <v>28</v>
      </c>
      <c r="C1257" s="11">
        <v>2002</v>
      </c>
      <c r="D1257" s="13">
        <v>53</v>
      </c>
      <c r="E1257" s="12">
        <f t="shared" si="63"/>
        <v>2.9805253597719055E-2</v>
      </c>
      <c r="F1257" s="12">
        <f t="shared" si="64"/>
        <v>1.2291907286549872E-2</v>
      </c>
      <c r="G1257">
        <v>313.3</v>
      </c>
      <c r="H1257">
        <v>23.5</v>
      </c>
      <c r="I1257" s="3">
        <v>1438.51</v>
      </c>
      <c r="O1257" s="6"/>
    </row>
    <row r="1258" spans="1:15" x14ac:dyDescent="0.35">
      <c r="A1258" t="s">
        <v>33</v>
      </c>
      <c r="B1258" t="s">
        <v>28</v>
      </c>
      <c r="C1258" s="11">
        <v>2002</v>
      </c>
      <c r="D1258" s="13">
        <v>849</v>
      </c>
      <c r="E1258" s="12">
        <f t="shared" si="63"/>
        <v>0.47744642083893352</v>
      </c>
      <c r="F1258" s="12">
        <f t="shared" si="64"/>
        <v>0.19690243936378943</v>
      </c>
      <c r="G1258">
        <v>7514.3</v>
      </c>
      <c r="H1258">
        <v>23.6</v>
      </c>
      <c r="I1258" s="3">
        <v>333.55</v>
      </c>
      <c r="O1258" s="6"/>
    </row>
    <row r="1259" spans="1:15" x14ac:dyDescent="0.35">
      <c r="A1259" t="s">
        <v>10</v>
      </c>
      <c r="B1259" t="s">
        <v>28</v>
      </c>
      <c r="C1259" s="11">
        <v>2002</v>
      </c>
      <c r="D1259" s="13">
        <v>4179</v>
      </c>
      <c r="E1259" s="12">
        <f t="shared" si="63"/>
        <v>2.350116128016376</v>
      </c>
      <c r="F1259" s="12">
        <f t="shared" si="64"/>
        <v>0.96920529340550776</v>
      </c>
      <c r="G1259">
        <v>45327.5</v>
      </c>
      <c r="H1259">
        <v>23.1</v>
      </c>
      <c r="I1259" s="3">
        <v>146.29</v>
      </c>
      <c r="O1259" s="6"/>
    </row>
    <row r="1260" spans="1:15" x14ac:dyDescent="0.35">
      <c r="A1260" t="s">
        <v>11</v>
      </c>
      <c r="B1260" t="s">
        <v>28</v>
      </c>
      <c r="C1260" s="11">
        <v>2002</v>
      </c>
      <c r="D1260" s="13">
        <v>140</v>
      </c>
      <c r="E1260" s="12">
        <f t="shared" si="63"/>
        <v>7.8730858560012593E-2</v>
      </c>
      <c r="F1260" s="12">
        <f t="shared" si="64"/>
        <v>3.2469189058810979E-2</v>
      </c>
      <c r="G1260">
        <v>968.6</v>
      </c>
      <c r="H1260">
        <v>23.9</v>
      </c>
      <c r="I1260" s="3">
        <v>653.26</v>
      </c>
      <c r="O1260" s="6"/>
    </row>
    <row r="1261" spans="1:15" x14ac:dyDescent="0.35">
      <c r="A1261" t="s">
        <v>34</v>
      </c>
      <c r="B1261" t="s">
        <v>28</v>
      </c>
      <c r="C1261" s="11">
        <v>2002</v>
      </c>
      <c r="D1261" s="13">
        <v>659</v>
      </c>
      <c r="E1261" s="12">
        <f t="shared" si="63"/>
        <v>0.37059739850748791</v>
      </c>
      <c r="F1261" s="12">
        <f t="shared" si="64"/>
        <v>0.15283711135540312</v>
      </c>
      <c r="G1261">
        <v>4681.7</v>
      </c>
      <c r="H1261">
        <v>21.1</v>
      </c>
      <c r="I1261" s="3">
        <v>104.8</v>
      </c>
      <c r="O1261" s="6"/>
    </row>
    <row r="1262" spans="1:15" x14ac:dyDescent="0.35">
      <c r="A1262" t="s">
        <v>13</v>
      </c>
      <c r="B1262" t="s">
        <v>28</v>
      </c>
      <c r="C1262" s="11">
        <v>2002</v>
      </c>
      <c r="D1262" s="13">
        <v>689</v>
      </c>
      <c r="E1262" s="12">
        <f t="shared" si="63"/>
        <v>0.38746829677034772</v>
      </c>
      <c r="F1262" s="12">
        <f t="shared" si="64"/>
        <v>0.15979479472514832</v>
      </c>
      <c r="G1262">
        <v>1697.9</v>
      </c>
      <c r="H1262">
        <v>23.1</v>
      </c>
      <c r="I1262" s="3">
        <v>1245.55</v>
      </c>
      <c r="O1262" s="6"/>
    </row>
    <row r="1263" spans="1:15" x14ac:dyDescent="0.35">
      <c r="A1263" t="s">
        <v>35</v>
      </c>
      <c r="B1263" t="s">
        <v>28</v>
      </c>
      <c r="C1263" s="11">
        <v>2002</v>
      </c>
      <c r="D1263" s="13">
        <v>1782</v>
      </c>
      <c r="E1263" s="12">
        <f t="shared" si="63"/>
        <v>1.0021313568138746</v>
      </c>
      <c r="F1263" s="12">
        <f t="shared" si="64"/>
        <v>0.41328639216286539</v>
      </c>
      <c r="G1263">
        <v>17318.900000000001</v>
      </c>
      <c r="H1263">
        <v>22.3</v>
      </c>
      <c r="I1263" s="3">
        <v>769.83</v>
      </c>
      <c r="O1263" s="6"/>
    </row>
    <row r="1264" spans="1:15" x14ac:dyDescent="0.35">
      <c r="A1264" t="s">
        <v>14</v>
      </c>
      <c r="B1264" t="s">
        <v>28</v>
      </c>
      <c r="C1264" s="11">
        <v>2002</v>
      </c>
      <c r="D1264" s="13">
        <v>112</v>
      </c>
      <c r="E1264" s="12">
        <f t="shared" si="63"/>
        <v>6.2984686848010077E-2</v>
      </c>
      <c r="F1264" s="12">
        <f t="shared" si="64"/>
        <v>2.5975351247048781E-2</v>
      </c>
      <c r="G1264">
        <v>421.2</v>
      </c>
      <c r="H1264">
        <v>23.9</v>
      </c>
      <c r="I1264" s="3">
        <v>1805.44</v>
      </c>
      <c r="O1264" s="6"/>
    </row>
    <row r="1265" spans="1:16" x14ac:dyDescent="0.35">
      <c r="A1265" t="s">
        <v>15</v>
      </c>
      <c r="B1265" t="s">
        <v>28</v>
      </c>
      <c r="C1265" s="11">
        <v>2002</v>
      </c>
      <c r="D1265" s="13">
        <v>12345</v>
      </c>
      <c r="E1265" s="12">
        <f t="shared" si="63"/>
        <v>6.9423746351668241</v>
      </c>
      <c r="F1265" s="12">
        <f t="shared" si="64"/>
        <v>2.863086706650154</v>
      </c>
      <c r="G1265">
        <v>76580.800000000003</v>
      </c>
      <c r="H1265">
        <v>23</v>
      </c>
      <c r="I1265" s="3">
        <v>816.13</v>
      </c>
      <c r="O1265" s="6"/>
    </row>
    <row r="1266" spans="1:16" x14ac:dyDescent="0.35">
      <c r="A1266" t="s">
        <v>16</v>
      </c>
      <c r="B1266" t="s">
        <v>28</v>
      </c>
      <c r="C1266" s="11">
        <v>2002</v>
      </c>
      <c r="D1266" s="13">
        <v>147</v>
      </c>
      <c r="E1266" s="12">
        <f t="shared" si="63"/>
        <v>8.2667401488013229E-2</v>
      </c>
      <c r="F1266" s="12">
        <f t="shared" si="64"/>
        <v>3.4092648511751526E-2</v>
      </c>
      <c r="G1266">
        <v>565.29999999999995</v>
      </c>
      <c r="H1266">
        <v>23.8</v>
      </c>
      <c r="I1266" s="3">
        <v>1816.43</v>
      </c>
      <c r="O1266" s="6"/>
    </row>
    <row r="1267" spans="1:16" x14ac:dyDescent="0.35">
      <c r="A1267" t="s">
        <v>17</v>
      </c>
      <c r="B1267" t="s">
        <v>28</v>
      </c>
      <c r="C1267" s="11">
        <v>2002</v>
      </c>
      <c r="D1267" s="13">
        <v>1161</v>
      </c>
      <c r="E1267" s="12">
        <f t="shared" si="63"/>
        <v>0.65290376277267592</v>
      </c>
      <c r="F1267" s="12">
        <f t="shared" si="64"/>
        <v>0.26926234640913965</v>
      </c>
      <c r="G1267">
        <v>9084.4</v>
      </c>
      <c r="H1267">
        <v>22</v>
      </c>
      <c r="I1267" s="3">
        <v>590.84</v>
      </c>
      <c r="O1267" s="6"/>
    </row>
    <row r="1268" spans="1:16" x14ac:dyDescent="0.35">
      <c r="A1268" t="s">
        <v>100</v>
      </c>
      <c r="B1268" t="s">
        <v>28</v>
      </c>
      <c r="C1268" s="11">
        <v>2002</v>
      </c>
      <c r="D1268" s="13">
        <v>312</v>
      </c>
      <c r="E1268" s="12">
        <f t="shared" si="63"/>
        <v>0.17545734193374238</v>
      </c>
      <c r="F1268" s="12">
        <f t="shared" si="64"/>
        <v>7.2359907045350183E-2</v>
      </c>
      <c r="G1268">
        <v>1263.9000000000001</v>
      </c>
      <c r="H1268">
        <v>20</v>
      </c>
      <c r="I1268" s="3">
        <v>96.96</v>
      </c>
      <c r="O1268" s="6"/>
    </row>
    <row r="1269" spans="1:16" x14ac:dyDescent="0.35">
      <c r="A1269" t="s">
        <v>18</v>
      </c>
      <c r="B1269" t="s">
        <v>28</v>
      </c>
      <c r="C1269" s="11">
        <v>2002</v>
      </c>
      <c r="D1269" s="13">
        <v>567</v>
      </c>
      <c r="E1269" s="12">
        <f t="shared" si="63"/>
        <v>0.31885997716805103</v>
      </c>
      <c r="F1269" s="12">
        <f t="shared" si="64"/>
        <v>0.13150021568818446</v>
      </c>
      <c r="G1269">
        <v>7581.4</v>
      </c>
      <c r="H1269">
        <v>23.2</v>
      </c>
      <c r="I1269" s="3">
        <v>246.33</v>
      </c>
      <c r="O1269" s="6"/>
    </row>
    <row r="1270" spans="1:16" x14ac:dyDescent="0.35">
      <c r="A1270" t="s">
        <v>19</v>
      </c>
      <c r="B1270" t="s">
        <v>28</v>
      </c>
      <c r="C1270" s="11">
        <v>2002</v>
      </c>
      <c r="D1270" s="13">
        <v>118</v>
      </c>
      <c r="E1270" s="12">
        <f t="shared" si="63"/>
        <v>6.635886650058205E-2</v>
      </c>
      <c r="F1270" s="12">
        <f t="shared" si="64"/>
        <v>2.7366887920997823E-2</v>
      </c>
      <c r="G1270">
        <v>99.5</v>
      </c>
      <c r="H1270">
        <v>23.5</v>
      </c>
      <c r="I1270" s="3">
        <v>1273.1600000000001</v>
      </c>
      <c r="O1270" s="6"/>
      <c r="P1270" s="3"/>
    </row>
    <row r="1271" spans="1:16" x14ac:dyDescent="0.35">
      <c r="A1271" t="s">
        <v>22</v>
      </c>
      <c r="B1271" t="s">
        <v>28</v>
      </c>
      <c r="C1271" s="11">
        <v>2002</v>
      </c>
      <c r="D1271" s="13">
        <v>1672</v>
      </c>
      <c r="E1271" s="12">
        <f t="shared" si="63"/>
        <v>0.94027139651672187</v>
      </c>
      <c r="F1271" s="12">
        <f t="shared" si="64"/>
        <v>0.38777488647379965</v>
      </c>
      <c r="G1271">
        <v>9629.9</v>
      </c>
      <c r="H1271">
        <v>25.1</v>
      </c>
      <c r="I1271" s="3">
        <v>866.77</v>
      </c>
      <c r="O1271" s="6"/>
      <c r="P1271" s="3"/>
    </row>
    <row r="1272" spans="1:16" x14ac:dyDescent="0.35">
      <c r="A1272" t="s">
        <v>38</v>
      </c>
      <c r="B1272" t="s">
        <v>28</v>
      </c>
      <c r="C1272" s="11">
        <v>2002</v>
      </c>
      <c r="D1272" s="13">
        <v>1737</v>
      </c>
      <c r="E1272" s="12">
        <f t="shared" si="63"/>
        <v>0.97682500941958483</v>
      </c>
      <c r="F1272" s="12">
        <f t="shared" si="64"/>
        <v>0.40284986710824761</v>
      </c>
      <c r="G1272">
        <v>7659.8</v>
      </c>
      <c r="H1272">
        <v>22.4</v>
      </c>
      <c r="I1272" s="3">
        <v>880.18</v>
      </c>
      <c r="O1272" s="6"/>
      <c r="P1272" s="3"/>
    </row>
    <row r="1273" spans="1:16" x14ac:dyDescent="0.35">
      <c r="A1273" t="s">
        <v>23</v>
      </c>
      <c r="B1273" t="s">
        <v>28</v>
      </c>
      <c r="C1273" s="11">
        <v>2002</v>
      </c>
      <c r="D1273" s="13">
        <v>2828</v>
      </c>
      <c r="E1273" s="12">
        <f t="shared" si="63"/>
        <v>1.5903633429122543</v>
      </c>
      <c r="F1273" s="12">
        <f t="shared" si="64"/>
        <v>0.65587761898798169</v>
      </c>
      <c r="G1273">
        <v>1341.7</v>
      </c>
      <c r="H1273">
        <v>22.2</v>
      </c>
      <c r="I1273" s="3">
        <v>139.57</v>
      </c>
      <c r="O1273" s="6"/>
      <c r="P1273" s="3"/>
    </row>
    <row r="1274" spans="1:16" x14ac:dyDescent="0.35">
      <c r="A1274" t="s">
        <v>24</v>
      </c>
      <c r="B1274" t="s">
        <v>28</v>
      </c>
      <c r="C1274" s="11">
        <v>2002</v>
      </c>
      <c r="D1274" s="13">
        <v>177821</v>
      </c>
      <c r="E1274" s="12">
        <f t="shared" si="63"/>
        <v>100</v>
      </c>
      <c r="F1274" s="12">
        <f t="shared" si="64"/>
        <v>41.240740483048768</v>
      </c>
      <c r="G1274" s="11">
        <v>1287289.3999999997</v>
      </c>
      <c r="O1274" s="6"/>
      <c r="P1274" s="3"/>
    </row>
    <row r="1275" spans="1:16" x14ac:dyDescent="0.35">
      <c r="A1275" t="s">
        <v>74</v>
      </c>
      <c r="B1275" t="s">
        <v>73</v>
      </c>
      <c r="C1275" s="11">
        <v>2002</v>
      </c>
      <c r="D1275" s="13">
        <v>1280</v>
      </c>
      <c r="E1275" s="12">
        <f>(D1275/253357)*100</f>
        <v>0.50521596008793923</v>
      </c>
      <c r="F1275" s="12">
        <f t="shared" si="64"/>
        <v>0.29686115710912897</v>
      </c>
      <c r="G1275">
        <v>3979.5</v>
      </c>
      <c r="H1275">
        <v>22.3</v>
      </c>
      <c r="I1275" s="3">
        <v>361.63</v>
      </c>
      <c r="O1275" s="6"/>
      <c r="P1275" s="3"/>
    </row>
    <row r="1276" spans="1:16" x14ac:dyDescent="0.35">
      <c r="A1276" t="s">
        <v>40</v>
      </c>
      <c r="B1276" t="s">
        <v>73</v>
      </c>
      <c r="C1276" s="11">
        <v>2002</v>
      </c>
      <c r="D1276" s="13">
        <v>9816</v>
      </c>
      <c r="E1276" s="12">
        <f t="shared" ref="E1276:E1309" si="65">(D1276/253357)*100</f>
        <v>3.8743748939243838</v>
      </c>
      <c r="F1276" s="12">
        <f t="shared" si="64"/>
        <v>2.2765539985806327</v>
      </c>
      <c r="G1276">
        <v>90118</v>
      </c>
      <c r="H1276">
        <v>24.5</v>
      </c>
      <c r="I1276" s="3">
        <v>203.43</v>
      </c>
      <c r="O1276" s="6"/>
      <c r="P1276" s="3"/>
    </row>
    <row r="1277" spans="1:16" x14ac:dyDescent="0.35">
      <c r="A1277" t="s">
        <v>41</v>
      </c>
      <c r="B1277" t="s">
        <v>73</v>
      </c>
      <c r="C1277" s="11">
        <v>2002</v>
      </c>
      <c r="D1277" s="13">
        <v>2994</v>
      </c>
      <c r="E1277" s="12">
        <f t="shared" si="65"/>
        <v>1.1817317066431952</v>
      </c>
      <c r="F1277" s="12">
        <f t="shared" si="64"/>
        <v>0.69437680030057192</v>
      </c>
      <c r="G1277">
        <v>13694</v>
      </c>
      <c r="H1277">
        <v>25.1</v>
      </c>
      <c r="I1277" s="3">
        <v>1697.46</v>
      </c>
      <c r="O1277" s="6"/>
      <c r="P1277" s="3"/>
    </row>
    <row r="1278" spans="1:16" x14ac:dyDescent="0.35">
      <c r="A1278" t="s">
        <v>42</v>
      </c>
      <c r="B1278" t="s">
        <v>73</v>
      </c>
      <c r="C1278" s="11">
        <v>2002</v>
      </c>
      <c r="D1278" s="13">
        <v>62451</v>
      </c>
      <c r="E1278" s="12">
        <f t="shared" si="65"/>
        <v>24.649407752696785</v>
      </c>
      <c r="F1278" s="12">
        <f t="shared" si="64"/>
        <v>14.483809470798603</v>
      </c>
      <c r="G1278">
        <v>379161.1</v>
      </c>
      <c r="H1278">
        <v>24.8</v>
      </c>
      <c r="I1278" s="3">
        <v>1027.96</v>
      </c>
      <c r="O1278" s="6"/>
      <c r="P1278" s="3"/>
    </row>
    <row r="1279" spans="1:16" x14ac:dyDescent="0.35">
      <c r="A1279" t="s">
        <v>43</v>
      </c>
      <c r="B1279" t="s">
        <v>73</v>
      </c>
      <c r="C1279" s="11">
        <v>2002</v>
      </c>
      <c r="D1279" s="13">
        <v>6028</v>
      </c>
      <c r="E1279" s="12">
        <f t="shared" si="65"/>
        <v>2.3792514120391384</v>
      </c>
      <c r="F1279" s="12">
        <f t="shared" si="64"/>
        <v>1.3980305117608041</v>
      </c>
      <c r="G1279">
        <v>43301</v>
      </c>
      <c r="H1279">
        <v>23.2</v>
      </c>
      <c r="I1279" s="3">
        <v>179.14</v>
      </c>
      <c r="O1279" s="5"/>
      <c r="P1279" s="3"/>
    </row>
    <row r="1280" spans="1:16" x14ac:dyDescent="0.35">
      <c r="A1280" t="s">
        <v>45</v>
      </c>
      <c r="B1280" t="s">
        <v>73</v>
      </c>
      <c r="C1280" s="11">
        <v>2002</v>
      </c>
      <c r="D1280" s="13">
        <v>1657</v>
      </c>
      <c r="E1280" s="12">
        <f t="shared" si="65"/>
        <v>0.65401784833259002</v>
      </c>
      <c r="F1280" s="12">
        <f t="shared" si="64"/>
        <v>0.38429604478892709</v>
      </c>
      <c r="G1280">
        <v>10863.4</v>
      </c>
      <c r="H1280">
        <v>22</v>
      </c>
      <c r="I1280" s="3">
        <v>153.91999999999999</v>
      </c>
      <c r="O1280" s="6"/>
      <c r="P1280" s="3"/>
    </row>
    <row r="1281" spans="1:16" x14ac:dyDescent="0.35">
      <c r="A1281" t="s">
        <v>46</v>
      </c>
      <c r="B1281" t="s">
        <v>73</v>
      </c>
      <c r="C1281" s="11">
        <v>2002</v>
      </c>
      <c r="D1281" s="13">
        <v>305</v>
      </c>
      <c r="E1281" s="12">
        <f t="shared" si="65"/>
        <v>0.12038349048970425</v>
      </c>
      <c r="F1281" s="12">
        <f t="shared" si="64"/>
        <v>7.0736447592409629E-2</v>
      </c>
      <c r="G1281">
        <v>2386.1</v>
      </c>
      <c r="H1281">
        <v>22.8</v>
      </c>
      <c r="I1281" s="3">
        <v>223.34</v>
      </c>
      <c r="O1281" s="6"/>
      <c r="P1281" s="3"/>
    </row>
    <row r="1282" spans="1:16" x14ac:dyDescent="0.35">
      <c r="A1282" t="s">
        <v>47</v>
      </c>
      <c r="B1282" t="s">
        <v>73</v>
      </c>
      <c r="C1282" s="11">
        <v>2002</v>
      </c>
      <c r="D1282" s="13">
        <v>65</v>
      </c>
      <c r="E1282" s="12">
        <f t="shared" si="65"/>
        <v>2.565549797321566E-2</v>
      </c>
      <c r="F1282" s="12">
        <f t="shared" si="64"/>
        <v>1.5074980634447954E-2</v>
      </c>
      <c r="G1282">
        <v>323.8</v>
      </c>
      <c r="H1282">
        <v>22.8</v>
      </c>
      <c r="I1282" s="3">
        <v>1796.35</v>
      </c>
      <c r="O1282" s="6"/>
      <c r="P1282" s="3"/>
    </row>
    <row r="1283" spans="1:16" x14ac:dyDescent="0.35">
      <c r="A1283" t="s">
        <v>85</v>
      </c>
      <c r="B1283" t="s">
        <v>73</v>
      </c>
      <c r="C1283" s="11">
        <v>2002</v>
      </c>
      <c r="D1283" s="13">
        <v>116</v>
      </c>
      <c r="E1283" s="12">
        <f t="shared" si="65"/>
        <v>4.578519638296949E-2</v>
      </c>
      <c r="F1283" s="12">
        <f t="shared" si="64"/>
        <v>2.6903042363014811E-2</v>
      </c>
      <c r="G1283">
        <v>578.20000000000005</v>
      </c>
      <c r="H1283">
        <v>22.9</v>
      </c>
      <c r="I1283" s="3">
        <v>271.14</v>
      </c>
      <c r="O1283" s="6"/>
      <c r="P1283" s="3"/>
    </row>
    <row r="1284" spans="1:16" x14ac:dyDescent="0.35">
      <c r="A1284" t="s">
        <v>49</v>
      </c>
      <c r="B1284" t="s">
        <v>73</v>
      </c>
      <c r="C1284" s="11">
        <v>2002</v>
      </c>
      <c r="D1284" s="13">
        <v>90</v>
      </c>
      <c r="E1284" s="12">
        <f t="shared" si="65"/>
        <v>3.5522997193683223E-2</v>
      </c>
      <c r="F1284" s="12">
        <f t="shared" si="64"/>
        <v>2.0873050109235628E-2</v>
      </c>
      <c r="G1284">
        <v>413.1</v>
      </c>
      <c r="H1284">
        <v>23.8</v>
      </c>
      <c r="I1284" s="3">
        <v>1743.96</v>
      </c>
      <c r="O1284" s="6"/>
      <c r="P1284" s="3"/>
    </row>
    <row r="1285" spans="1:16" x14ac:dyDescent="0.35">
      <c r="A1285" t="s">
        <v>75</v>
      </c>
      <c r="B1285" t="s">
        <v>73</v>
      </c>
      <c r="C1285" s="11">
        <v>2002</v>
      </c>
      <c r="D1285" s="13">
        <v>620</v>
      </c>
      <c r="E1285" s="12">
        <f t="shared" si="65"/>
        <v>0.24471398066759553</v>
      </c>
      <c r="F1285" s="12">
        <f t="shared" si="64"/>
        <v>0.14379212297473434</v>
      </c>
      <c r="G1285">
        <v>3162.9</v>
      </c>
      <c r="H1285">
        <v>22.7</v>
      </c>
      <c r="I1285" s="3">
        <v>461.15</v>
      </c>
      <c r="O1285" s="6"/>
      <c r="P1285" s="3"/>
    </row>
    <row r="1286" spans="1:16" x14ac:dyDescent="0.35">
      <c r="A1286" t="s">
        <v>88</v>
      </c>
      <c r="B1286" t="s">
        <v>73</v>
      </c>
      <c r="C1286" s="11">
        <v>2002</v>
      </c>
      <c r="D1286" s="13">
        <v>434</v>
      </c>
      <c r="E1286" s="12">
        <f t="shared" si="65"/>
        <v>0.17129978646731686</v>
      </c>
      <c r="F1286" s="12">
        <f t="shared" si="64"/>
        <v>0.10065448608231403</v>
      </c>
      <c r="G1286">
        <v>0</v>
      </c>
      <c r="H1286">
        <v>0</v>
      </c>
      <c r="I1286" s="3">
        <v>0</v>
      </c>
      <c r="O1286" s="6"/>
      <c r="P1286" s="3"/>
    </row>
    <row r="1287" spans="1:16" x14ac:dyDescent="0.35">
      <c r="A1287" t="s">
        <v>76</v>
      </c>
      <c r="B1287" t="s">
        <v>73</v>
      </c>
      <c r="C1287" s="11">
        <v>2002</v>
      </c>
      <c r="D1287" s="13">
        <v>9460</v>
      </c>
      <c r="E1287" s="12">
        <f t="shared" si="65"/>
        <v>3.7338617050249252</v>
      </c>
      <c r="F1287" s="12">
        <f t="shared" si="64"/>
        <v>2.1939894892596561</v>
      </c>
      <c r="G1287">
        <v>98825</v>
      </c>
      <c r="H1287">
        <v>21.5</v>
      </c>
      <c r="I1287" s="3">
        <v>151.9</v>
      </c>
      <c r="O1287" s="6"/>
      <c r="P1287" s="3"/>
    </row>
    <row r="1288" spans="1:16" x14ac:dyDescent="0.35">
      <c r="A1288" t="s">
        <v>89</v>
      </c>
      <c r="B1288" t="s">
        <v>73</v>
      </c>
      <c r="C1288" s="11">
        <v>2002</v>
      </c>
      <c r="D1288" s="13">
        <v>103</v>
      </c>
      <c r="E1288" s="12">
        <f t="shared" si="65"/>
        <v>4.0654096788326356E-2</v>
      </c>
      <c r="F1288" s="12">
        <f t="shared" si="64"/>
        <v>2.388804623612522E-2</v>
      </c>
      <c r="G1288">
        <v>202.1</v>
      </c>
      <c r="H1288">
        <v>24</v>
      </c>
      <c r="I1288" s="3">
        <v>0</v>
      </c>
      <c r="O1288" s="6"/>
      <c r="P1288" s="3"/>
    </row>
    <row r="1289" spans="1:16" x14ac:dyDescent="0.35">
      <c r="A1289" t="s">
        <v>53</v>
      </c>
      <c r="B1289" t="s">
        <v>73</v>
      </c>
      <c r="C1289" s="11">
        <v>2002</v>
      </c>
      <c r="D1289" s="13">
        <v>704</v>
      </c>
      <c r="E1289" s="12">
        <f t="shared" si="65"/>
        <v>0.27786877804836652</v>
      </c>
      <c r="F1289" s="12">
        <f t="shared" si="64"/>
        <v>0.16327363641002093</v>
      </c>
      <c r="G1289">
        <v>3452.8</v>
      </c>
      <c r="H1289">
        <v>24.7</v>
      </c>
      <c r="I1289" s="3">
        <v>882.67</v>
      </c>
      <c r="O1289" s="6"/>
      <c r="P1289" s="3"/>
    </row>
    <row r="1290" spans="1:16" x14ac:dyDescent="0.35">
      <c r="A1290" t="s">
        <v>78</v>
      </c>
      <c r="B1290" t="s">
        <v>73</v>
      </c>
      <c r="C1290" s="11">
        <v>2002</v>
      </c>
      <c r="D1290" s="13">
        <v>495</v>
      </c>
      <c r="E1290" s="12">
        <f t="shared" si="65"/>
        <v>0.19537648456525772</v>
      </c>
      <c r="F1290" s="12">
        <f t="shared" si="64"/>
        <v>0.11480177560079596</v>
      </c>
      <c r="G1290">
        <v>1410.3</v>
      </c>
      <c r="H1290">
        <v>24.9</v>
      </c>
      <c r="I1290" s="3">
        <v>1847.17</v>
      </c>
      <c r="O1290" s="6"/>
      <c r="P1290" s="3"/>
    </row>
    <row r="1291" spans="1:16" x14ac:dyDescent="0.35">
      <c r="A1291" t="s">
        <v>54</v>
      </c>
      <c r="B1291" t="s">
        <v>73</v>
      </c>
      <c r="C1291" s="11">
        <v>2002</v>
      </c>
      <c r="D1291" s="13">
        <v>47464</v>
      </c>
      <c r="E1291" s="12">
        <f t="shared" si="65"/>
        <v>18.734039320010893</v>
      </c>
      <c r="F1291" s="12">
        <f t="shared" si="64"/>
        <v>11.007982782052887</v>
      </c>
      <c r="G1291">
        <v>306930</v>
      </c>
      <c r="H1291">
        <v>24.8</v>
      </c>
      <c r="I1291" s="3">
        <v>859.34</v>
      </c>
      <c r="O1291" s="6"/>
      <c r="P1291" s="3"/>
    </row>
    <row r="1292" spans="1:16" x14ac:dyDescent="0.35">
      <c r="A1292" t="s">
        <v>77</v>
      </c>
      <c r="B1292" t="s">
        <v>73</v>
      </c>
      <c r="C1292" s="11">
        <v>2002</v>
      </c>
      <c r="D1292" s="13">
        <v>211</v>
      </c>
      <c r="E1292" s="12">
        <f t="shared" si="65"/>
        <v>8.328169342074622E-2</v>
      </c>
      <c r="F1292" s="12">
        <f t="shared" si="64"/>
        <v>4.8935706367207968E-2</v>
      </c>
      <c r="G1292">
        <v>716.5</v>
      </c>
      <c r="H1292">
        <v>21</v>
      </c>
      <c r="I1292" s="3">
        <v>1759.1</v>
      </c>
      <c r="O1292" s="6"/>
      <c r="P1292" s="3"/>
    </row>
    <row r="1293" spans="1:16" x14ac:dyDescent="0.35">
      <c r="A1293" t="s">
        <v>55</v>
      </c>
      <c r="B1293" t="s">
        <v>73</v>
      </c>
      <c r="C1293" s="11">
        <v>2002</v>
      </c>
      <c r="D1293" s="13">
        <v>724</v>
      </c>
      <c r="E1293" s="12">
        <f t="shared" si="65"/>
        <v>0.2857627774247406</v>
      </c>
      <c r="F1293" s="12">
        <f t="shared" si="64"/>
        <v>0.16791209198985105</v>
      </c>
      <c r="G1293">
        <v>10124.299999999999</v>
      </c>
      <c r="H1293">
        <v>24.5</v>
      </c>
      <c r="I1293" s="3">
        <v>162</v>
      </c>
      <c r="O1293" s="6"/>
      <c r="P1293" s="3"/>
    </row>
    <row r="1294" spans="1:16" x14ac:dyDescent="0.35">
      <c r="A1294" t="s">
        <v>57</v>
      </c>
      <c r="B1294" t="s">
        <v>73</v>
      </c>
      <c r="C1294" s="11">
        <v>2002</v>
      </c>
      <c r="D1294" s="13">
        <v>177</v>
      </c>
      <c r="E1294" s="12">
        <f t="shared" si="65"/>
        <v>6.9861894480910333E-2</v>
      </c>
      <c r="F1294" s="12">
        <f t="shared" si="64"/>
        <v>4.1050331881496739E-2</v>
      </c>
      <c r="G1294">
        <v>447.2</v>
      </c>
      <c r="H1294">
        <v>24.1</v>
      </c>
      <c r="I1294" s="3">
        <v>1604.96</v>
      </c>
      <c r="O1294" s="6"/>
      <c r="P1294" s="3"/>
    </row>
    <row r="1295" spans="1:16" x14ac:dyDescent="0.35">
      <c r="A1295" t="s">
        <v>58</v>
      </c>
      <c r="B1295" t="s">
        <v>73</v>
      </c>
      <c r="C1295" s="11">
        <v>2002</v>
      </c>
      <c r="D1295" s="13">
        <v>505</v>
      </c>
      <c r="E1295" s="12">
        <f t="shared" si="65"/>
        <v>0.19932348425344476</v>
      </c>
      <c r="F1295" s="12">
        <f t="shared" si="64"/>
        <v>0.11712100339071102</v>
      </c>
      <c r="G1295">
        <v>3052.4</v>
      </c>
      <c r="H1295">
        <v>24.3</v>
      </c>
      <c r="I1295" s="3">
        <v>1468.33</v>
      </c>
      <c r="O1295" s="6"/>
      <c r="P1295" s="3"/>
    </row>
    <row r="1296" spans="1:16" x14ac:dyDescent="0.35">
      <c r="A1296" t="s">
        <v>59</v>
      </c>
      <c r="B1296" t="s">
        <v>73</v>
      </c>
      <c r="C1296" s="11">
        <v>2002</v>
      </c>
      <c r="D1296" s="13">
        <v>3260</v>
      </c>
      <c r="E1296" s="12">
        <f t="shared" si="65"/>
        <v>1.2867218983489701</v>
      </c>
      <c r="F1296" s="12">
        <f t="shared" si="64"/>
        <v>0.75606825951231282</v>
      </c>
      <c r="G1296">
        <v>18185.400000000001</v>
      </c>
      <c r="H1296">
        <v>24.9</v>
      </c>
      <c r="I1296" s="3">
        <v>975.42</v>
      </c>
      <c r="O1296" s="6"/>
      <c r="P1296" s="3"/>
    </row>
    <row r="1297" spans="1:16" x14ac:dyDescent="0.35">
      <c r="A1297" t="s">
        <v>60</v>
      </c>
      <c r="B1297" t="s">
        <v>73</v>
      </c>
      <c r="C1297" s="11">
        <v>2002</v>
      </c>
      <c r="D1297" s="13">
        <v>16815</v>
      </c>
      <c r="E1297" s="12">
        <f t="shared" si="65"/>
        <v>6.6368799756864814</v>
      </c>
      <c r="F1297" s="12">
        <f t="shared" si="64"/>
        <v>3.8997815287421895</v>
      </c>
      <c r="G1297">
        <v>53390.8</v>
      </c>
      <c r="H1297">
        <v>24</v>
      </c>
      <c r="I1297" s="3">
        <v>1779.4</v>
      </c>
      <c r="O1297" s="6"/>
      <c r="P1297" s="3"/>
    </row>
    <row r="1298" spans="1:16" x14ac:dyDescent="0.35">
      <c r="A1298" t="s">
        <v>62</v>
      </c>
      <c r="B1298" t="s">
        <v>73</v>
      </c>
      <c r="C1298" s="11">
        <v>2002</v>
      </c>
      <c r="D1298" s="13">
        <v>108</v>
      </c>
      <c r="E1298" s="12">
        <f t="shared" si="65"/>
        <v>4.2627596632419863E-2</v>
      </c>
      <c r="F1298" s="12">
        <f t="shared" si="64"/>
        <v>2.5047660131082755E-2</v>
      </c>
      <c r="G1298">
        <v>827.2</v>
      </c>
      <c r="H1298">
        <v>24.2</v>
      </c>
      <c r="I1298" s="3">
        <v>715.53</v>
      </c>
      <c r="O1298" s="6"/>
      <c r="P1298" s="3"/>
    </row>
    <row r="1299" spans="1:16" x14ac:dyDescent="0.35">
      <c r="A1299" t="s">
        <v>63</v>
      </c>
      <c r="B1299" t="s">
        <v>73</v>
      </c>
      <c r="C1299" s="11">
        <v>2002</v>
      </c>
      <c r="D1299" s="13">
        <v>547</v>
      </c>
      <c r="E1299" s="12">
        <f t="shared" si="65"/>
        <v>0.21590088294383022</v>
      </c>
      <c r="F1299" s="12">
        <f t="shared" si="64"/>
        <v>0.12686176010835432</v>
      </c>
      <c r="G1299">
        <v>3785.5</v>
      </c>
      <c r="H1299">
        <v>23.7</v>
      </c>
      <c r="I1299" s="3">
        <v>127.62</v>
      </c>
      <c r="O1299" s="6"/>
      <c r="P1299" s="3"/>
    </row>
    <row r="1300" spans="1:16" x14ac:dyDescent="0.35">
      <c r="A1300" t="s">
        <v>80</v>
      </c>
      <c r="B1300" t="s">
        <v>73</v>
      </c>
      <c r="C1300" s="11">
        <v>2002</v>
      </c>
      <c r="D1300" s="13">
        <v>12391</v>
      </c>
      <c r="E1300" s="12">
        <f t="shared" si="65"/>
        <v>4.8907273136325422</v>
      </c>
      <c r="F1300" s="12">
        <f t="shared" si="64"/>
        <v>2.8737551544837632</v>
      </c>
      <c r="G1300">
        <v>184189.3</v>
      </c>
      <c r="H1300">
        <v>23.9</v>
      </c>
      <c r="I1300" s="3">
        <v>170.09</v>
      </c>
      <c r="O1300" s="6"/>
      <c r="P1300" s="3"/>
    </row>
    <row r="1301" spans="1:16" x14ac:dyDescent="0.35">
      <c r="A1301" t="s">
        <v>64</v>
      </c>
      <c r="B1301" t="s">
        <v>73</v>
      </c>
      <c r="C1301" s="11">
        <v>2002</v>
      </c>
      <c r="D1301" s="13">
        <v>7924</v>
      </c>
      <c r="E1301" s="12">
        <f t="shared" si="65"/>
        <v>3.1276025529193987</v>
      </c>
      <c r="F1301" s="12">
        <f t="shared" si="64"/>
        <v>1.8377561007287015</v>
      </c>
      <c r="G1301">
        <v>75680.2</v>
      </c>
      <c r="H1301">
        <v>24.3</v>
      </c>
      <c r="I1301" s="3">
        <v>235.79</v>
      </c>
      <c r="O1301" s="6"/>
      <c r="P1301" s="3"/>
    </row>
    <row r="1302" spans="1:16" x14ac:dyDescent="0.35">
      <c r="A1302" t="s">
        <v>90</v>
      </c>
      <c r="B1302" t="s">
        <v>73</v>
      </c>
      <c r="C1302" s="11">
        <v>2002</v>
      </c>
      <c r="D1302" s="13">
        <v>659</v>
      </c>
      <c r="E1302" s="12">
        <f t="shared" si="65"/>
        <v>0.26010727945152495</v>
      </c>
      <c r="F1302" s="12">
        <f t="shared" si="64"/>
        <v>0.15283711135540312</v>
      </c>
      <c r="G1302">
        <v>4706</v>
      </c>
      <c r="H1302">
        <v>23.6</v>
      </c>
      <c r="I1302" s="3">
        <v>193.78</v>
      </c>
      <c r="O1302" s="6"/>
      <c r="P1302" s="3"/>
    </row>
    <row r="1303" spans="1:16" x14ac:dyDescent="0.35">
      <c r="A1303" t="s">
        <v>81</v>
      </c>
      <c r="B1303" t="s">
        <v>73</v>
      </c>
      <c r="C1303" s="11">
        <v>2002</v>
      </c>
      <c r="D1303" s="13">
        <v>2560</v>
      </c>
      <c r="E1303" s="12">
        <f t="shared" si="65"/>
        <v>1.0104319201758785</v>
      </c>
      <c r="F1303" s="12">
        <f t="shared" si="64"/>
        <v>0.59372231421825794</v>
      </c>
      <c r="G1303">
        <v>14460.4</v>
      </c>
      <c r="H1303">
        <v>23.4</v>
      </c>
      <c r="I1303" s="3">
        <v>737.82</v>
      </c>
      <c r="O1303" s="6"/>
      <c r="P1303" s="3"/>
    </row>
    <row r="1304" spans="1:16" x14ac:dyDescent="0.35">
      <c r="A1304" t="s">
        <v>83</v>
      </c>
      <c r="B1304" t="s">
        <v>73</v>
      </c>
      <c r="C1304" s="11">
        <v>2002</v>
      </c>
      <c r="D1304" s="13">
        <v>11909</v>
      </c>
      <c r="E1304" s="12">
        <f t="shared" si="65"/>
        <v>4.7004819286619277</v>
      </c>
      <c r="F1304" s="12">
        <f t="shared" si="64"/>
        <v>2.7619683750098565</v>
      </c>
      <c r="G1304">
        <v>101540.9</v>
      </c>
      <c r="H1304">
        <v>25.3</v>
      </c>
      <c r="I1304" s="3">
        <v>674.2</v>
      </c>
      <c r="O1304" s="6"/>
      <c r="P1304" s="3"/>
    </row>
    <row r="1305" spans="1:16" x14ac:dyDescent="0.35">
      <c r="A1305" t="s">
        <v>82</v>
      </c>
      <c r="B1305" t="s">
        <v>73</v>
      </c>
      <c r="C1305" s="11">
        <v>2002</v>
      </c>
      <c r="D1305" s="13">
        <v>617</v>
      </c>
      <c r="E1305" s="12">
        <f t="shared" si="65"/>
        <v>0.24352988076113943</v>
      </c>
      <c r="F1305" s="12">
        <f t="shared" si="64"/>
        <v>0.1430963546377598</v>
      </c>
      <c r="G1305">
        <v>3008.8</v>
      </c>
      <c r="H1305">
        <v>23.9</v>
      </c>
      <c r="I1305" s="3">
        <v>289.51</v>
      </c>
      <c r="O1305" s="6"/>
      <c r="P1305" s="3"/>
    </row>
    <row r="1306" spans="1:16" x14ac:dyDescent="0.35">
      <c r="A1306" t="s">
        <v>84</v>
      </c>
      <c r="B1306" t="s">
        <v>73</v>
      </c>
      <c r="C1306" s="11">
        <v>2002</v>
      </c>
      <c r="D1306" s="13">
        <v>35</v>
      </c>
      <c r="E1306" s="12">
        <f t="shared" si="65"/>
        <v>1.3814498908654585E-2</v>
      </c>
      <c r="F1306" s="12">
        <f t="shared" si="64"/>
        <v>8.1172972647027448E-3</v>
      </c>
      <c r="G1306">
        <v>172.1</v>
      </c>
      <c r="H1306">
        <v>24.6</v>
      </c>
      <c r="I1306" s="3">
        <v>751.21</v>
      </c>
      <c r="O1306" s="6"/>
      <c r="P1306" s="3"/>
    </row>
    <row r="1307" spans="1:16" x14ac:dyDescent="0.35">
      <c r="A1307" t="s">
        <v>68</v>
      </c>
      <c r="B1307" t="s">
        <v>73</v>
      </c>
      <c r="C1307" s="11">
        <v>2002</v>
      </c>
      <c r="D1307" s="13">
        <v>47542</v>
      </c>
      <c r="E1307" s="12">
        <f t="shared" si="65"/>
        <v>18.764825917578754</v>
      </c>
      <c r="F1307" s="12">
        <f t="shared" si="64"/>
        <v>11.026072758814225</v>
      </c>
      <c r="G1307">
        <v>369736.6</v>
      </c>
      <c r="H1307">
        <v>20.8</v>
      </c>
      <c r="I1307" s="3">
        <v>476.15</v>
      </c>
      <c r="O1307" s="6"/>
      <c r="P1307" s="3"/>
    </row>
    <row r="1308" spans="1:16" x14ac:dyDescent="0.35">
      <c r="A1308" t="s">
        <v>69</v>
      </c>
      <c r="B1308" t="s">
        <v>73</v>
      </c>
      <c r="C1308" s="11">
        <v>2002</v>
      </c>
      <c r="D1308" s="13">
        <v>3291</v>
      </c>
      <c r="E1308" s="12">
        <f t="shared" si="65"/>
        <v>1.2989575973823497</v>
      </c>
      <c r="F1308" s="12">
        <f t="shared" si="64"/>
        <v>0.76325786566104947</v>
      </c>
      <c r="G1308">
        <v>10408.1</v>
      </c>
      <c r="H1308">
        <v>24.4</v>
      </c>
      <c r="I1308" s="3">
        <v>790.15</v>
      </c>
      <c r="O1308" s="6"/>
      <c r="P1308" s="3"/>
    </row>
    <row r="1309" spans="1:16" x14ac:dyDescent="0.35">
      <c r="A1309" t="s">
        <v>70</v>
      </c>
      <c r="B1309" t="s">
        <v>73</v>
      </c>
      <c r="C1309" s="11">
        <v>2002</v>
      </c>
      <c r="D1309" s="13">
        <v>253357</v>
      </c>
      <c r="E1309" s="12">
        <f t="shared" si="65"/>
        <v>100</v>
      </c>
      <c r="F1309" s="12">
        <f t="shared" si="64"/>
        <v>58.759259516951232</v>
      </c>
      <c r="G1309" s="13">
        <v>1813233</v>
      </c>
      <c r="H1309" s="13"/>
      <c r="O1309" s="6"/>
      <c r="P1309" s="3"/>
    </row>
    <row r="1310" spans="1:16" x14ac:dyDescent="0.35">
      <c r="A1310" t="s">
        <v>30</v>
      </c>
      <c r="B1310" t="s">
        <v>28</v>
      </c>
      <c r="C1310" s="11">
        <v>2001</v>
      </c>
      <c r="D1310" s="13">
        <v>1853</v>
      </c>
      <c r="E1310" s="12">
        <f>(D1310/185244)*100</f>
        <v>1.0003023039882533</v>
      </c>
      <c r="F1310" s="12">
        <f>(D1310/424695)*100</f>
        <v>0.43631311882645196</v>
      </c>
      <c r="G1310">
        <v>46612.5</v>
      </c>
      <c r="H1310">
        <v>16.3</v>
      </c>
      <c r="I1310" s="6">
        <v>167.49</v>
      </c>
    </row>
    <row r="1311" spans="1:16" x14ac:dyDescent="0.35">
      <c r="A1311" t="s">
        <v>31</v>
      </c>
      <c r="B1311" t="s">
        <v>28</v>
      </c>
      <c r="C1311" s="11">
        <v>2001</v>
      </c>
      <c r="D1311" s="13">
        <v>93316</v>
      </c>
      <c r="E1311" s="12">
        <f t="shared" ref="E1311:E1334" si="66">(D1311/185244)*100</f>
        <v>50.374641014013953</v>
      </c>
      <c r="F1311" s="12">
        <f t="shared" ref="F1311:F1374" si="67">(D1311/424695)*100</f>
        <v>21.972474363955307</v>
      </c>
      <c r="G1311">
        <v>568295.19999999995</v>
      </c>
      <c r="H1311">
        <v>24</v>
      </c>
      <c r="I1311" s="6">
        <v>845.83</v>
      </c>
    </row>
    <row r="1312" spans="1:16" x14ac:dyDescent="0.35">
      <c r="A1312" t="s">
        <v>3</v>
      </c>
      <c r="B1312" t="s">
        <v>28</v>
      </c>
      <c r="C1312" s="11">
        <v>2001</v>
      </c>
      <c r="D1312" s="13">
        <v>17968</v>
      </c>
      <c r="E1312" s="12">
        <f t="shared" si="66"/>
        <v>9.6996393945282975</v>
      </c>
      <c r="F1312" s="12">
        <f t="shared" si="67"/>
        <v>4.2308009277246024</v>
      </c>
      <c r="G1312">
        <v>129467.2</v>
      </c>
      <c r="H1312">
        <v>20.6</v>
      </c>
      <c r="I1312" s="6">
        <v>174.21</v>
      </c>
    </row>
    <row r="1313" spans="1:9" x14ac:dyDescent="0.35">
      <c r="A1313" t="s">
        <v>97</v>
      </c>
      <c r="B1313" t="s">
        <v>28</v>
      </c>
      <c r="C1313" s="11">
        <v>2001</v>
      </c>
      <c r="D1313" s="13">
        <v>274</v>
      </c>
      <c r="E1313" s="12">
        <f t="shared" si="66"/>
        <v>0.14791302282395113</v>
      </c>
      <c r="F1313" s="12">
        <f t="shared" si="67"/>
        <v>6.4516888590635632E-2</v>
      </c>
      <c r="G1313">
        <v>1882</v>
      </c>
      <c r="H1313">
        <v>24</v>
      </c>
      <c r="I1313" s="6">
        <v>182.44</v>
      </c>
    </row>
    <row r="1314" spans="1:9" x14ac:dyDescent="0.35">
      <c r="A1314" t="s">
        <v>4</v>
      </c>
      <c r="B1314" t="s">
        <v>28</v>
      </c>
      <c r="C1314" s="11">
        <v>2001</v>
      </c>
      <c r="D1314" s="13">
        <v>39474</v>
      </c>
      <c r="E1314" s="12">
        <f t="shared" si="66"/>
        <v>21.309192200557103</v>
      </c>
      <c r="F1314" s="12">
        <f t="shared" si="67"/>
        <v>9.2946702927983615</v>
      </c>
      <c r="G1314">
        <v>350113.6</v>
      </c>
      <c r="H1314">
        <v>21.4</v>
      </c>
      <c r="I1314" s="6">
        <v>129.37</v>
      </c>
    </row>
    <row r="1315" spans="1:9" x14ac:dyDescent="0.35">
      <c r="A1315" t="s">
        <v>5</v>
      </c>
      <c r="B1315" t="s">
        <v>28</v>
      </c>
      <c r="C1315" s="11">
        <v>2001</v>
      </c>
      <c r="D1315" s="13">
        <v>1518</v>
      </c>
      <c r="E1315" s="12">
        <f t="shared" si="66"/>
        <v>0.81945973958670737</v>
      </c>
      <c r="F1315" s="12">
        <f t="shared" si="67"/>
        <v>0.35743298131600326</v>
      </c>
      <c r="G1315">
        <v>8117.9</v>
      </c>
      <c r="H1315">
        <v>23.9</v>
      </c>
      <c r="I1315" s="6">
        <v>991.34</v>
      </c>
    </row>
    <row r="1316" spans="1:9" x14ac:dyDescent="0.35">
      <c r="A1316" t="s">
        <v>8</v>
      </c>
      <c r="B1316" t="s">
        <v>28</v>
      </c>
      <c r="C1316" s="11">
        <v>2001</v>
      </c>
      <c r="D1316" s="13">
        <v>2384</v>
      </c>
      <c r="E1316" s="12">
        <f t="shared" si="66"/>
        <v>1.2869512642784651</v>
      </c>
      <c r="F1316" s="12">
        <f t="shared" si="67"/>
        <v>0.5613440233579392</v>
      </c>
      <c r="G1316">
        <v>11635.3</v>
      </c>
      <c r="H1316">
        <v>20.2</v>
      </c>
      <c r="I1316" s="6">
        <v>247.8</v>
      </c>
    </row>
    <row r="1317" spans="1:9" x14ac:dyDescent="0.35">
      <c r="A1317" t="s">
        <v>9</v>
      </c>
      <c r="B1317" t="s">
        <v>28</v>
      </c>
      <c r="C1317" s="11">
        <v>2001</v>
      </c>
      <c r="D1317" s="13">
        <v>50</v>
      </c>
      <c r="E1317" s="12">
        <f t="shared" si="66"/>
        <v>2.6991427522618815E-2</v>
      </c>
      <c r="F1317" s="12">
        <f t="shared" si="67"/>
        <v>1.1773154852305772E-2</v>
      </c>
      <c r="G1317">
        <v>411.7</v>
      </c>
      <c r="H1317">
        <v>23.3</v>
      </c>
      <c r="I1317" s="6">
        <v>1467.38</v>
      </c>
    </row>
    <row r="1318" spans="1:9" x14ac:dyDescent="0.35">
      <c r="A1318" t="s">
        <v>33</v>
      </c>
      <c r="B1318" t="s">
        <v>28</v>
      </c>
      <c r="C1318" s="11">
        <v>2001</v>
      </c>
      <c r="D1318" s="13">
        <v>1080</v>
      </c>
      <c r="E1318" s="12">
        <f t="shared" si="66"/>
        <v>0.5830148344885665</v>
      </c>
      <c r="F1318" s="12">
        <f t="shared" si="67"/>
        <v>0.25430014480980467</v>
      </c>
      <c r="G1318">
        <v>6493.2</v>
      </c>
      <c r="H1318">
        <v>22.7</v>
      </c>
      <c r="I1318" s="6">
        <v>428.69</v>
      </c>
    </row>
    <row r="1319" spans="1:9" x14ac:dyDescent="0.35">
      <c r="A1319" t="s">
        <v>10</v>
      </c>
      <c r="B1319" t="s">
        <v>28</v>
      </c>
      <c r="C1319" s="11">
        <v>2001</v>
      </c>
      <c r="D1319" s="13">
        <v>4601</v>
      </c>
      <c r="E1319" s="12">
        <f t="shared" si="66"/>
        <v>2.4837511606313836</v>
      </c>
      <c r="F1319" s="12">
        <f t="shared" si="67"/>
        <v>1.0833657095091771</v>
      </c>
      <c r="G1319">
        <v>46088.9</v>
      </c>
      <c r="H1319">
        <v>23</v>
      </c>
      <c r="I1319" s="6">
        <v>173.3</v>
      </c>
    </row>
    <row r="1320" spans="1:9" x14ac:dyDescent="0.35">
      <c r="A1320" t="s">
        <v>11</v>
      </c>
      <c r="B1320" t="s">
        <v>28</v>
      </c>
      <c r="C1320" s="11">
        <v>2001</v>
      </c>
      <c r="D1320" s="13">
        <v>142</v>
      </c>
      <c r="E1320" s="12">
        <f t="shared" si="66"/>
        <v>7.6655654164237433E-2</v>
      </c>
      <c r="F1320" s="12">
        <f t="shared" si="67"/>
        <v>3.3435759780548399E-2</v>
      </c>
      <c r="G1320">
        <v>866.2</v>
      </c>
      <c r="H1320">
        <v>23.3</v>
      </c>
      <c r="I1320" s="6">
        <v>754.35</v>
      </c>
    </row>
    <row r="1321" spans="1:9" x14ac:dyDescent="0.35">
      <c r="A1321" t="s">
        <v>34</v>
      </c>
      <c r="B1321" t="s">
        <v>28</v>
      </c>
      <c r="C1321" s="11">
        <v>2001</v>
      </c>
      <c r="D1321" s="13">
        <v>727</v>
      </c>
      <c r="E1321" s="12">
        <f t="shared" si="66"/>
        <v>0.39245535617887761</v>
      </c>
      <c r="F1321" s="12">
        <f t="shared" si="67"/>
        <v>0.17118167155252595</v>
      </c>
      <c r="G1321">
        <v>4137.3</v>
      </c>
      <c r="H1321">
        <v>21.5</v>
      </c>
      <c r="I1321" s="5">
        <v>113.27</v>
      </c>
    </row>
    <row r="1322" spans="1:9" x14ac:dyDescent="0.35">
      <c r="A1322" t="s">
        <v>13</v>
      </c>
      <c r="B1322" t="s">
        <v>28</v>
      </c>
      <c r="C1322" s="11">
        <v>2001</v>
      </c>
      <c r="D1322" s="13">
        <v>746</v>
      </c>
      <c r="E1322" s="12">
        <f t="shared" si="66"/>
        <v>0.4027120986374727</v>
      </c>
      <c r="F1322" s="12">
        <f t="shared" si="67"/>
        <v>0.17565547039640211</v>
      </c>
      <c r="G1322">
        <v>2740</v>
      </c>
      <c r="H1322">
        <v>22.7</v>
      </c>
      <c r="I1322" s="6">
        <v>1091.72</v>
      </c>
    </row>
    <row r="1323" spans="1:9" x14ac:dyDescent="0.35">
      <c r="A1323" t="s">
        <v>35</v>
      </c>
      <c r="B1323" t="s">
        <v>28</v>
      </c>
      <c r="C1323" s="11">
        <v>2001</v>
      </c>
      <c r="D1323" s="13">
        <v>1241</v>
      </c>
      <c r="E1323" s="12">
        <f t="shared" si="66"/>
        <v>0.66992723111139907</v>
      </c>
      <c r="F1323" s="12">
        <f t="shared" si="67"/>
        <v>0.29220970343422925</v>
      </c>
      <c r="G1323">
        <v>9625.7000000000007</v>
      </c>
      <c r="H1323">
        <v>22.4</v>
      </c>
      <c r="I1323" s="6">
        <v>928.34</v>
      </c>
    </row>
    <row r="1324" spans="1:9" x14ac:dyDescent="0.35">
      <c r="A1324" t="s">
        <v>14</v>
      </c>
      <c r="B1324" t="s">
        <v>28</v>
      </c>
      <c r="C1324" s="11">
        <v>2001</v>
      </c>
      <c r="D1324" s="13">
        <v>104</v>
      </c>
      <c r="E1324" s="12">
        <f t="shared" si="66"/>
        <v>5.6142169247047138E-2</v>
      </c>
      <c r="F1324" s="12">
        <f t="shared" si="67"/>
        <v>2.4488162092796004E-2</v>
      </c>
      <c r="G1324">
        <v>281</v>
      </c>
      <c r="H1324">
        <v>23.9</v>
      </c>
      <c r="I1324" s="6">
        <v>1768.81</v>
      </c>
    </row>
    <row r="1325" spans="1:9" x14ac:dyDescent="0.35">
      <c r="A1325" t="s">
        <v>15</v>
      </c>
      <c r="B1325" t="s">
        <v>28</v>
      </c>
      <c r="C1325" s="11">
        <v>2001</v>
      </c>
      <c r="D1325" s="13">
        <v>12257</v>
      </c>
      <c r="E1325" s="12">
        <f t="shared" si="66"/>
        <v>6.6166785428947774</v>
      </c>
      <c r="F1325" s="12">
        <f t="shared" si="67"/>
        <v>2.8860711804942372</v>
      </c>
      <c r="G1325">
        <v>75001.7</v>
      </c>
      <c r="H1325">
        <v>22.9</v>
      </c>
      <c r="I1325" s="6">
        <v>868.18</v>
      </c>
    </row>
    <row r="1326" spans="1:9" x14ac:dyDescent="0.35">
      <c r="A1326" t="s">
        <v>16</v>
      </c>
      <c r="B1326" t="s">
        <v>28</v>
      </c>
      <c r="C1326" s="11">
        <v>2001</v>
      </c>
      <c r="D1326" s="13">
        <v>145</v>
      </c>
      <c r="E1326" s="12">
        <f t="shared" si="66"/>
        <v>7.8275139815594558E-2</v>
      </c>
      <c r="F1326" s="12">
        <f t="shared" si="67"/>
        <v>3.4142149071686737E-2</v>
      </c>
      <c r="G1326">
        <v>409</v>
      </c>
      <c r="H1326">
        <v>23.8</v>
      </c>
      <c r="I1326" s="6">
        <v>1718.66</v>
      </c>
    </row>
    <row r="1327" spans="1:9" x14ac:dyDescent="0.35">
      <c r="A1327" t="s">
        <v>17</v>
      </c>
      <c r="B1327" t="s">
        <v>28</v>
      </c>
      <c r="C1327" s="11">
        <v>2001</v>
      </c>
      <c r="D1327" s="13">
        <v>1297</v>
      </c>
      <c r="E1327" s="12">
        <f t="shared" si="66"/>
        <v>0.70015762993673203</v>
      </c>
      <c r="F1327" s="12">
        <f t="shared" si="67"/>
        <v>0.30539563686881172</v>
      </c>
      <c r="G1327">
        <v>9389.2000000000007</v>
      </c>
      <c r="H1327">
        <v>22.6</v>
      </c>
      <c r="I1327" s="6">
        <v>630.28</v>
      </c>
    </row>
    <row r="1328" spans="1:9" x14ac:dyDescent="0.35">
      <c r="A1328" t="s">
        <v>100</v>
      </c>
      <c r="B1328" t="s">
        <v>28</v>
      </c>
      <c r="C1328" s="11">
        <v>2001</v>
      </c>
      <c r="D1328" s="13">
        <v>369</v>
      </c>
      <c r="E1328" s="12">
        <f t="shared" si="66"/>
        <v>0.19919673511692684</v>
      </c>
      <c r="F1328" s="12">
        <f t="shared" si="67"/>
        <v>8.6885882810016607E-2</v>
      </c>
      <c r="G1328">
        <v>1186.9000000000001</v>
      </c>
      <c r="H1328">
        <v>19</v>
      </c>
      <c r="I1328" s="6">
        <v>177.39</v>
      </c>
    </row>
    <row r="1329" spans="1:9" x14ac:dyDescent="0.35">
      <c r="A1329" t="s">
        <v>18</v>
      </c>
      <c r="B1329" t="s">
        <v>28</v>
      </c>
      <c r="C1329" s="11">
        <v>2001</v>
      </c>
      <c r="D1329" s="13">
        <v>582</v>
      </c>
      <c r="E1329" s="12">
        <f t="shared" si="66"/>
        <v>0.31418021636328303</v>
      </c>
      <c r="F1329" s="12">
        <f t="shared" si="67"/>
        <v>0.1370395224808392</v>
      </c>
      <c r="G1329">
        <v>7447.9</v>
      </c>
      <c r="H1329">
        <v>22.9</v>
      </c>
      <c r="I1329" s="6">
        <v>255.35</v>
      </c>
    </row>
    <row r="1330" spans="1:9" x14ac:dyDescent="0.35">
      <c r="A1330" t="s">
        <v>19</v>
      </c>
      <c r="B1330" t="s">
        <v>28</v>
      </c>
      <c r="C1330" s="11">
        <v>2001</v>
      </c>
      <c r="D1330" s="13">
        <v>120</v>
      </c>
      <c r="E1330" s="12">
        <f t="shared" si="66"/>
        <v>6.4779426054285161E-2</v>
      </c>
      <c r="F1330" s="12">
        <f t="shared" si="67"/>
        <v>2.8255571645533856E-2</v>
      </c>
      <c r="G1330">
        <v>92.8</v>
      </c>
      <c r="H1330">
        <v>24.5</v>
      </c>
      <c r="I1330" s="6">
        <v>1567.79</v>
      </c>
    </row>
    <row r="1331" spans="1:9" x14ac:dyDescent="0.35">
      <c r="A1331" t="s">
        <v>22</v>
      </c>
      <c r="B1331" t="s">
        <v>28</v>
      </c>
      <c r="C1331" s="11">
        <v>2001</v>
      </c>
      <c r="D1331" s="13">
        <v>1574</v>
      </c>
      <c r="E1331" s="12">
        <f t="shared" si="66"/>
        <v>0.84969013841204033</v>
      </c>
      <c r="F1331" s="12">
        <f t="shared" si="67"/>
        <v>0.37061891475058573</v>
      </c>
      <c r="G1331">
        <v>7779.4</v>
      </c>
      <c r="H1331">
        <v>25.1</v>
      </c>
      <c r="I1331" s="6">
        <v>967.84</v>
      </c>
    </row>
    <row r="1332" spans="1:9" x14ac:dyDescent="0.35">
      <c r="A1332" t="s">
        <v>38</v>
      </c>
      <c r="B1332" t="s">
        <v>28</v>
      </c>
      <c r="C1332" s="11">
        <v>2001</v>
      </c>
      <c r="D1332" s="13">
        <v>1881</v>
      </c>
      <c r="E1332" s="12">
        <f t="shared" si="66"/>
        <v>1.0154175034009199</v>
      </c>
      <c r="F1332" s="12">
        <f t="shared" si="67"/>
        <v>0.44290608554374311</v>
      </c>
      <c r="G1332">
        <v>9074.4</v>
      </c>
      <c r="H1332">
        <v>21.7</v>
      </c>
      <c r="I1332" s="6">
        <v>895.1</v>
      </c>
    </row>
    <row r="1333" spans="1:9" x14ac:dyDescent="0.35">
      <c r="A1333" t="s">
        <v>23</v>
      </c>
      <c r="B1333" t="s">
        <v>28</v>
      </c>
      <c r="C1333" s="11">
        <v>2001</v>
      </c>
      <c r="D1333" s="13">
        <v>1541</v>
      </c>
      <c r="E1333" s="12">
        <f t="shared" si="66"/>
        <v>0.83187579624711194</v>
      </c>
      <c r="F1333" s="12">
        <f t="shared" si="67"/>
        <v>0.36284863254806393</v>
      </c>
      <c r="G1333">
        <v>2213</v>
      </c>
      <c r="H1333">
        <v>22</v>
      </c>
      <c r="I1333" s="6">
        <v>355.19</v>
      </c>
    </row>
    <row r="1334" spans="1:9" x14ac:dyDescent="0.35">
      <c r="A1334" t="s">
        <v>24</v>
      </c>
      <c r="B1334" t="s">
        <v>28</v>
      </c>
      <c r="C1334" s="11">
        <v>2001</v>
      </c>
      <c r="D1334" s="13">
        <v>185244</v>
      </c>
      <c r="E1334" s="12">
        <f t="shared" si="66"/>
        <v>100</v>
      </c>
      <c r="F1334" s="12">
        <f t="shared" si="67"/>
        <v>43.618125949210615</v>
      </c>
      <c r="G1334" s="11">
        <v>1299361.9999999993</v>
      </c>
    </row>
    <row r="1335" spans="1:9" x14ac:dyDescent="0.35">
      <c r="A1335" t="s">
        <v>74</v>
      </c>
      <c r="B1335" t="s">
        <v>73</v>
      </c>
      <c r="C1335" s="11">
        <v>2001</v>
      </c>
      <c r="D1335" s="13">
        <v>1443</v>
      </c>
      <c r="E1335" s="12">
        <f>(D1335/239451)*100</f>
        <v>0.60262851272285356</v>
      </c>
      <c r="F1335" s="12">
        <f t="shared" si="67"/>
        <v>0.33977324903754463</v>
      </c>
      <c r="G1335">
        <v>2827.5</v>
      </c>
      <c r="H1335">
        <v>23.4</v>
      </c>
      <c r="I1335" s="6">
        <v>337.06</v>
      </c>
    </row>
    <row r="1336" spans="1:9" x14ac:dyDescent="0.35">
      <c r="A1336" t="s">
        <v>40</v>
      </c>
      <c r="B1336" t="s">
        <v>73</v>
      </c>
      <c r="C1336" s="11">
        <v>2001</v>
      </c>
      <c r="D1336" s="13">
        <v>10259</v>
      </c>
      <c r="E1336" s="12">
        <f t="shared" ref="E1336:E1374" si="68">(D1336/239451)*100</f>
        <v>4.2843838614163232</v>
      </c>
      <c r="F1336" s="12">
        <f t="shared" si="67"/>
        <v>2.4156159125960985</v>
      </c>
      <c r="G1336">
        <v>91731.4</v>
      </c>
      <c r="H1336">
        <v>23.8</v>
      </c>
      <c r="I1336" s="6">
        <v>219.55</v>
      </c>
    </row>
    <row r="1337" spans="1:9" x14ac:dyDescent="0.35">
      <c r="A1337" t="s">
        <v>41</v>
      </c>
      <c r="B1337" t="s">
        <v>73</v>
      </c>
      <c r="C1337" s="11">
        <v>2001</v>
      </c>
      <c r="D1337" s="13">
        <v>2893</v>
      </c>
      <c r="E1337" s="12">
        <f t="shared" si="68"/>
        <v>1.2081803792842796</v>
      </c>
      <c r="F1337" s="12">
        <f t="shared" si="67"/>
        <v>0.68119473975441192</v>
      </c>
      <c r="G1337">
        <v>15820.7</v>
      </c>
      <c r="H1337">
        <v>25.1</v>
      </c>
      <c r="I1337" s="6">
        <v>1482.55</v>
      </c>
    </row>
    <row r="1338" spans="1:9" x14ac:dyDescent="0.35">
      <c r="A1338" t="s">
        <v>42</v>
      </c>
      <c r="B1338" t="s">
        <v>73</v>
      </c>
      <c r="C1338" s="11">
        <v>2001</v>
      </c>
      <c r="D1338" s="13">
        <v>55901</v>
      </c>
      <c r="E1338" s="12">
        <f t="shared" si="68"/>
        <v>23.345486132862256</v>
      </c>
      <c r="F1338" s="12">
        <f t="shared" si="67"/>
        <v>13.162622587974901</v>
      </c>
      <c r="G1338">
        <v>387186.1</v>
      </c>
      <c r="H1338">
        <v>24.3</v>
      </c>
      <c r="I1338" s="6">
        <v>1068.82</v>
      </c>
    </row>
    <row r="1339" spans="1:9" x14ac:dyDescent="0.35">
      <c r="A1339" t="s">
        <v>43</v>
      </c>
      <c r="B1339" t="s">
        <v>73</v>
      </c>
      <c r="C1339" s="11">
        <v>2001</v>
      </c>
      <c r="D1339" s="13">
        <v>6642</v>
      </c>
      <c r="E1339" s="12">
        <f t="shared" si="68"/>
        <v>2.7738451708282699</v>
      </c>
      <c r="F1339" s="12">
        <f t="shared" si="67"/>
        <v>1.5639458905802988</v>
      </c>
      <c r="G1339">
        <v>51754.8</v>
      </c>
      <c r="H1339">
        <v>23.5</v>
      </c>
      <c r="I1339" s="6">
        <v>204.51</v>
      </c>
    </row>
    <row r="1340" spans="1:9" x14ac:dyDescent="0.35">
      <c r="A1340" t="s">
        <v>127</v>
      </c>
      <c r="B1340" t="s">
        <v>73</v>
      </c>
      <c r="C1340" s="11">
        <v>2001</v>
      </c>
      <c r="D1340" s="13">
        <v>102</v>
      </c>
      <c r="E1340" s="12">
        <f t="shared" si="68"/>
        <v>4.2597441647769275E-2</v>
      </c>
      <c r="F1340" s="12">
        <f t="shared" si="67"/>
        <v>2.4017235898703776E-2</v>
      </c>
      <c r="G1340">
        <v>629.70000000000005</v>
      </c>
      <c r="H1340">
        <v>24.6</v>
      </c>
      <c r="I1340" s="5">
        <v>314.45999999999998</v>
      </c>
    </row>
    <row r="1341" spans="1:9" x14ac:dyDescent="0.35">
      <c r="A1341" t="s">
        <v>45</v>
      </c>
      <c r="B1341" t="s">
        <v>73</v>
      </c>
      <c r="C1341" s="11">
        <v>2001</v>
      </c>
      <c r="D1341" s="13">
        <v>1715</v>
      </c>
      <c r="E1341" s="12">
        <f t="shared" si="68"/>
        <v>0.71622169045023831</v>
      </c>
      <c r="F1341" s="12">
        <f t="shared" si="67"/>
        <v>0.403819211434088</v>
      </c>
      <c r="G1341">
        <v>10925.6</v>
      </c>
      <c r="H1341">
        <v>25.1</v>
      </c>
      <c r="I1341" s="6">
        <v>194.84</v>
      </c>
    </row>
    <row r="1342" spans="1:9" x14ac:dyDescent="0.35">
      <c r="A1342" t="s">
        <v>46</v>
      </c>
      <c r="B1342" t="s">
        <v>73</v>
      </c>
      <c r="C1342" s="11">
        <v>2001</v>
      </c>
      <c r="D1342" s="13">
        <v>256</v>
      </c>
      <c r="E1342" s="12">
        <f t="shared" si="68"/>
        <v>0.10691122609636211</v>
      </c>
      <c r="F1342" s="12">
        <f t="shared" si="67"/>
        <v>6.0278552843805559E-2</v>
      </c>
      <c r="G1342">
        <v>3268.6</v>
      </c>
      <c r="H1342">
        <v>24.6</v>
      </c>
      <c r="I1342" s="6">
        <v>259.3</v>
      </c>
    </row>
    <row r="1343" spans="1:9" x14ac:dyDescent="0.35">
      <c r="A1343" t="s">
        <v>47</v>
      </c>
      <c r="B1343" t="s">
        <v>73</v>
      </c>
      <c r="C1343" s="11">
        <v>2001</v>
      </c>
      <c r="D1343" s="13">
        <v>50</v>
      </c>
      <c r="E1343" s="12">
        <f t="shared" si="68"/>
        <v>2.0881098846945723E-2</v>
      </c>
      <c r="F1343" s="12">
        <f t="shared" si="67"/>
        <v>1.1773154852305772E-2</v>
      </c>
      <c r="G1343">
        <v>228.5</v>
      </c>
      <c r="H1343">
        <v>22.7</v>
      </c>
      <c r="I1343" s="6">
        <v>1874.85</v>
      </c>
    </row>
    <row r="1344" spans="1:9" x14ac:dyDescent="0.35">
      <c r="A1344" t="s">
        <v>85</v>
      </c>
      <c r="B1344" t="s">
        <v>73</v>
      </c>
      <c r="C1344" s="11">
        <v>2001</v>
      </c>
      <c r="D1344" s="13">
        <v>97</v>
      </c>
      <c r="E1344" s="12">
        <f t="shared" si="68"/>
        <v>4.0509331763074696E-2</v>
      </c>
      <c r="F1344" s="12">
        <f t="shared" si="67"/>
        <v>2.28399204134732E-2</v>
      </c>
      <c r="G1344">
        <v>401.3</v>
      </c>
      <c r="H1344">
        <v>22.5</v>
      </c>
      <c r="I1344" s="6">
        <v>487.99</v>
      </c>
    </row>
    <row r="1345" spans="1:9" x14ac:dyDescent="0.35">
      <c r="A1345" t="s">
        <v>48</v>
      </c>
      <c r="B1345" t="s">
        <v>73</v>
      </c>
      <c r="C1345" s="11">
        <v>2001</v>
      </c>
      <c r="D1345" s="13">
        <v>44</v>
      </c>
      <c r="E1345" s="12">
        <f t="shared" si="68"/>
        <v>1.8375366985312235E-2</v>
      </c>
      <c r="F1345" s="12">
        <f t="shared" si="67"/>
        <v>1.036037627002908E-2</v>
      </c>
      <c r="G1345">
        <v>107.7</v>
      </c>
      <c r="H1345">
        <v>23.5</v>
      </c>
      <c r="I1345" s="6">
        <v>1408.15</v>
      </c>
    </row>
    <row r="1346" spans="1:9" x14ac:dyDescent="0.35">
      <c r="A1346" t="s">
        <v>49</v>
      </c>
      <c r="B1346" t="s">
        <v>73</v>
      </c>
      <c r="C1346" s="11">
        <v>2001</v>
      </c>
      <c r="D1346" s="13">
        <v>127</v>
      </c>
      <c r="E1346" s="12">
        <f t="shared" si="68"/>
        <v>5.3037991071242137E-2</v>
      </c>
      <c r="F1346" s="12">
        <f t="shared" si="67"/>
        <v>2.990381332485666E-2</v>
      </c>
      <c r="G1346">
        <v>469.9</v>
      </c>
      <c r="H1346">
        <v>22.5</v>
      </c>
      <c r="I1346" s="6">
        <v>1851.6</v>
      </c>
    </row>
    <row r="1347" spans="1:9" x14ac:dyDescent="0.35">
      <c r="A1347" t="s">
        <v>128</v>
      </c>
      <c r="B1347" t="s">
        <v>73</v>
      </c>
      <c r="C1347" s="11">
        <v>2001</v>
      </c>
      <c r="D1347" s="13">
        <v>14</v>
      </c>
      <c r="E1347" s="12">
        <f t="shared" si="68"/>
        <v>5.8467076771448016E-3</v>
      </c>
      <c r="F1347" s="12">
        <f t="shared" si="67"/>
        <v>3.296483358645616E-3</v>
      </c>
      <c r="G1347">
        <v>60</v>
      </c>
      <c r="H1347">
        <v>23.5</v>
      </c>
      <c r="I1347" s="6">
        <v>1850.49</v>
      </c>
    </row>
    <row r="1348" spans="1:9" x14ac:dyDescent="0.35">
      <c r="A1348" t="s">
        <v>75</v>
      </c>
      <c r="B1348" t="s">
        <v>73</v>
      </c>
      <c r="C1348" s="11">
        <v>2001</v>
      </c>
      <c r="D1348" s="13">
        <v>668</v>
      </c>
      <c r="E1348" s="12">
        <f t="shared" si="68"/>
        <v>0.27897148059519483</v>
      </c>
      <c r="F1348" s="12">
        <f t="shared" si="67"/>
        <v>0.15728934882680512</v>
      </c>
      <c r="G1348">
        <v>4313.3</v>
      </c>
      <c r="H1348">
        <v>22.6</v>
      </c>
      <c r="I1348" s="6">
        <v>566.87</v>
      </c>
    </row>
    <row r="1349" spans="1:9" x14ac:dyDescent="0.35">
      <c r="A1349" t="s">
        <v>88</v>
      </c>
      <c r="B1349" t="s">
        <v>73</v>
      </c>
      <c r="C1349" s="11">
        <v>2001</v>
      </c>
      <c r="D1349" s="13">
        <v>521</v>
      </c>
      <c r="E1349" s="12">
        <f t="shared" si="68"/>
        <v>0.21758104998517441</v>
      </c>
      <c r="F1349" s="12">
        <f t="shared" si="67"/>
        <v>0.12267627356102614</v>
      </c>
      <c r="G1349">
        <v>58.4</v>
      </c>
      <c r="H1349">
        <v>20.9</v>
      </c>
      <c r="I1349" s="6">
        <v>823.29</v>
      </c>
    </row>
    <row r="1350" spans="1:9" x14ac:dyDescent="0.35">
      <c r="A1350" t="s">
        <v>76</v>
      </c>
      <c r="B1350" t="s">
        <v>73</v>
      </c>
      <c r="C1350" s="11">
        <v>2001</v>
      </c>
      <c r="D1350" s="13">
        <v>10576</v>
      </c>
      <c r="E1350" s="12">
        <f t="shared" si="68"/>
        <v>4.416770028105959</v>
      </c>
      <c r="F1350" s="12">
        <f t="shared" si="67"/>
        <v>2.4902577143597169</v>
      </c>
      <c r="G1350">
        <v>97392</v>
      </c>
      <c r="H1350">
        <v>21.8</v>
      </c>
      <c r="I1350" s="6">
        <v>156.58000000000001</v>
      </c>
    </row>
    <row r="1351" spans="1:9" x14ac:dyDescent="0.35">
      <c r="A1351" t="s">
        <v>89</v>
      </c>
      <c r="B1351" t="s">
        <v>73</v>
      </c>
      <c r="C1351" s="11">
        <v>2001</v>
      </c>
      <c r="D1351" s="13">
        <v>103</v>
      </c>
      <c r="E1351" s="12">
        <f t="shared" si="68"/>
        <v>4.3015063624708187E-2</v>
      </c>
      <c r="F1351" s="12">
        <f t="shared" si="67"/>
        <v>2.4252698995749892E-2</v>
      </c>
      <c r="G1351">
        <v>269.7</v>
      </c>
      <c r="H1351">
        <v>24.1</v>
      </c>
      <c r="I1351" s="6">
        <v>0</v>
      </c>
    </row>
    <row r="1352" spans="1:9" x14ac:dyDescent="0.35">
      <c r="A1352" t="s">
        <v>53</v>
      </c>
      <c r="B1352" t="s">
        <v>73</v>
      </c>
      <c r="C1352" s="11">
        <v>2001</v>
      </c>
      <c r="D1352" s="13">
        <v>608</v>
      </c>
      <c r="E1352" s="12">
        <f t="shared" si="68"/>
        <v>0.25391416197885996</v>
      </c>
      <c r="F1352" s="12">
        <f t="shared" si="67"/>
        <v>0.14316156300403818</v>
      </c>
      <c r="G1352">
        <v>2521</v>
      </c>
      <c r="H1352">
        <v>24.3</v>
      </c>
      <c r="I1352" s="6">
        <v>1103.04</v>
      </c>
    </row>
    <row r="1353" spans="1:9" x14ac:dyDescent="0.35">
      <c r="A1353" t="s">
        <v>78</v>
      </c>
      <c r="B1353" t="s">
        <v>73</v>
      </c>
      <c r="C1353" s="11">
        <v>2001</v>
      </c>
      <c r="D1353" s="13">
        <v>473</v>
      </c>
      <c r="E1353" s="12">
        <f t="shared" si="68"/>
        <v>0.19753519509210651</v>
      </c>
      <c r="F1353" s="12">
        <f t="shared" si="67"/>
        <v>0.11137404490281261</v>
      </c>
      <c r="G1353">
        <v>1356.7</v>
      </c>
      <c r="H1353">
        <v>24.9</v>
      </c>
      <c r="I1353" s="6">
        <v>1669.44</v>
      </c>
    </row>
    <row r="1354" spans="1:9" x14ac:dyDescent="0.35">
      <c r="A1354" t="s">
        <v>54</v>
      </c>
      <c r="B1354" t="s">
        <v>73</v>
      </c>
      <c r="C1354" s="11">
        <v>2001</v>
      </c>
      <c r="D1354" s="13">
        <v>45202</v>
      </c>
      <c r="E1354" s="12">
        <f t="shared" si="68"/>
        <v>18.877348601592811</v>
      </c>
      <c r="F1354" s="12">
        <f t="shared" si="67"/>
        <v>10.643402912678511</v>
      </c>
      <c r="G1354">
        <v>273397.40000000002</v>
      </c>
      <c r="H1354">
        <v>24.2</v>
      </c>
      <c r="I1354" s="6">
        <v>1006.65</v>
      </c>
    </row>
    <row r="1355" spans="1:9" x14ac:dyDescent="0.35">
      <c r="A1355" t="s">
        <v>77</v>
      </c>
      <c r="B1355" t="s">
        <v>73</v>
      </c>
      <c r="C1355" s="11">
        <v>2001</v>
      </c>
      <c r="D1355" s="13">
        <v>209</v>
      </c>
      <c r="E1355" s="12">
        <f t="shared" si="68"/>
        <v>8.7282993180233109E-2</v>
      </c>
      <c r="F1355" s="12">
        <f t="shared" si="67"/>
        <v>4.9211787282638128E-2</v>
      </c>
      <c r="G1355">
        <v>833.8</v>
      </c>
      <c r="H1355">
        <v>20.2</v>
      </c>
      <c r="I1355" s="6">
        <v>1817.25</v>
      </c>
    </row>
    <row r="1356" spans="1:9" x14ac:dyDescent="0.35">
      <c r="A1356" t="s">
        <v>55</v>
      </c>
      <c r="B1356" t="s">
        <v>73</v>
      </c>
      <c r="C1356" s="11">
        <v>2001</v>
      </c>
      <c r="D1356" s="13">
        <v>686</v>
      </c>
      <c r="E1356" s="12">
        <f t="shared" si="68"/>
        <v>0.28648867618009533</v>
      </c>
      <c r="F1356" s="12">
        <f t="shared" si="67"/>
        <v>0.1615276845736352</v>
      </c>
      <c r="G1356">
        <v>10171.1</v>
      </c>
      <c r="H1356">
        <v>24.2</v>
      </c>
      <c r="I1356" s="6">
        <v>160.97</v>
      </c>
    </row>
    <row r="1357" spans="1:9" x14ac:dyDescent="0.35">
      <c r="A1357" t="s">
        <v>79</v>
      </c>
      <c r="B1357" t="s">
        <v>73</v>
      </c>
      <c r="C1357" s="11">
        <v>2001</v>
      </c>
      <c r="D1357" s="13">
        <v>54</v>
      </c>
      <c r="E1357" s="12">
        <f t="shared" si="68"/>
        <v>2.255158675470138E-2</v>
      </c>
      <c r="F1357" s="12">
        <f t="shared" si="67"/>
        <v>1.2715007240490234E-2</v>
      </c>
      <c r="G1357">
        <v>138.69999999999999</v>
      </c>
      <c r="H1357">
        <v>26.8</v>
      </c>
      <c r="I1357" s="6">
        <v>633.4</v>
      </c>
    </row>
    <row r="1358" spans="1:9" x14ac:dyDescent="0.35">
      <c r="A1358" t="s">
        <v>57</v>
      </c>
      <c r="B1358" t="s">
        <v>73</v>
      </c>
      <c r="C1358" s="11">
        <v>2001</v>
      </c>
      <c r="D1358" s="13">
        <v>161</v>
      </c>
      <c r="E1358" s="12">
        <f t="shared" si="68"/>
        <v>6.7237138287165224E-2</v>
      </c>
      <c r="F1358" s="12">
        <f t="shared" si="67"/>
        <v>3.7909558624424591E-2</v>
      </c>
      <c r="G1358">
        <v>407.9</v>
      </c>
      <c r="H1358">
        <v>23.8</v>
      </c>
      <c r="I1358" s="6">
        <v>1790.63</v>
      </c>
    </row>
    <row r="1359" spans="1:9" x14ac:dyDescent="0.35">
      <c r="A1359" t="s">
        <v>58</v>
      </c>
      <c r="B1359" t="s">
        <v>73</v>
      </c>
      <c r="C1359" s="11">
        <v>2001</v>
      </c>
      <c r="D1359" s="13">
        <v>433</v>
      </c>
      <c r="E1359" s="12">
        <f t="shared" si="68"/>
        <v>0.18083031601454996</v>
      </c>
      <c r="F1359" s="12">
        <f t="shared" si="67"/>
        <v>0.10195552102096798</v>
      </c>
      <c r="G1359">
        <v>2210.8000000000002</v>
      </c>
      <c r="H1359">
        <v>24.8</v>
      </c>
      <c r="I1359" s="6">
        <v>1779.74</v>
      </c>
    </row>
    <row r="1360" spans="1:9" x14ac:dyDescent="0.35">
      <c r="A1360" t="s">
        <v>59</v>
      </c>
      <c r="B1360" t="s">
        <v>73</v>
      </c>
      <c r="C1360" s="11">
        <v>2001</v>
      </c>
      <c r="D1360" s="13">
        <v>2765</v>
      </c>
      <c r="E1360" s="12">
        <f t="shared" si="68"/>
        <v>1.1547247662360984</v>
      </c>
      <c r="F1360" s="12">
        <f t="shared" si="67"/>
        <v>0.65105546333250919</v>
      </c>
      <c r="G1360">
        <v>14840.5</v>
      </c>
      <c r="H1360">
        <v>24.5</v>
      </c>
      <c r="I1360" s="5">
        <v>1014.97</v>
      </c>
    </row>
    <row r="1361" spans="1:9" x14ac:dyDescent="0.35">
      <c r="A1361" t="s">
        <v>60</v>
      </c>
      <c r="B1361" t="s">
        <v>73</v>
      </c>
      <c r="C1361" s="11">
        <v>2001</v>
      </c>
      <c r="D1361" s="13">
        <v>14651</v>
      </c>
      <c r="E1361" s="12">
        <f t="shared" si="68"/>
        <v>6.1185795841320356</v>
      </c>
      <c r="F1361" s="12">
        <f t="shared" si="67"/>
        <v>3.4497698348226371</v>
      </c>
      <c r="G1361">
        <v>63420.9</v>
      </c>
      <c r="H1361">
        <v>23.6</v>
      </c>
      <c r="I1361" s="6">
        <v>1855.74</v>
      </c>
    </row>
    <row r="1362" spans="1:9" x14ac:dyDescent="0.35">
      <c r="A1362" t="s">
        <v>61</v>
      </c>
      <c r="B1362" t="s">
        <v>73</v>
      </c>
      <c r="C1362" s="11">
        <v>2001</v>
      </c>
      <c r="D1362" s="13">
        <v>11</v>
      </c>
      <c r="E1362" s="12">
        <f t="shared" si="68"/>
        <v>4.5938417463280588E-3</v>
      </c>
      <c r="F1362" s="12">
        <f t="shared" si="67"/>
        <v>2.59009406750727E-3</v>
      </c>
      <c r="G1362">
        <v>41.1</v>
      </c>
      <c r="H1362">
        <v>24.5</v>
      </c>
      <c r="I1362" s="6">
        <v>1305.29</v>
      </c>
    </row>
    <row r="1363" spans="1:9" x14ac:dyDescent="0.35">
      <c r="A1363" t="s">
        <v>62</v>
      </c>
      <c r="B1363" t="s">
        <v>73</v>
      </c>
      <c r="C1363" s="11">
        <v>2001</v>
      </c>
      <c r="D1363" s="13">
        <v>106</v>
      </c>
      <c r="E1363" s="12">
        <f t="shared" si="68"/>
        <v>4.4267929555524929E-2</v>
      </c>
      <c r="F1363" s="12">
        <f t="shared" si="67"/>
        <v>2.495908828688824E-2</v>
      </c>
      <c r="G1363">
        <v>835.3</v>
      </c>
      <c r="H1363">
        <v>23.3</v>
      </c>
      <c r="I1363" s="6">
        <v>593.61</v>
      </c>
    </row>
    <row r="1364" spans="1:9" x14ac:dyDescent="0.35">
      <c r="A1364" t="s">
        <v>63</v>
      </c>
      <c r="B1364" t="s">
        <v>73</v>
      </c>
      <c r="C1364" s="11">
        <v>2001</v>
      </c>
      <c r="D1364" s="13">
        <v>683</v>
      </c>
      <c r="E1364" s="12">
        <f t="shared" si="68"/>
        <v>0.28523581024927858</v>
      </c>
      <c r="F1364" s="12">
        <f t="shared" si="67"/>
        <v>0.16082129528249686</v>
      </c>
      <c r="G1364">
        <v>4035.3</v>
      </c>
      <c r="H1364">
        <v>23.6</v>
      </c>
      <c r="I1364" s="6">
        <v>190.94</v>
      </c>
    </row>
    <row r="1365" spans="1:9" x14ac:dyDescent="0.35">
      <c r="A1365" t="s">
        <v>80</v>
      </c>
      <c r="B1365" t="s">
        <v>73</v>
      </c>
      <c r="C1365" s="11">
        <v>2001</v>
      </c>
      <c r="D1365" s="13">
        <v>10898</v>
      </c>
      <c r="E1365" s="12">
        <f t="shared" si="68"/>
        <v>4.5512443046802895</v>
      </c>
      <c r="F1365" s="12">
        <f t="shared" si="67"/>
        <v>2.5660768316085663</v>
      </c>
      <c r="G1365">
        <v>136750.29999999999</v>
      </c>
      <c r="H1365">
        <v>24</v>
      </c>
      <c r="I1365" s="6">
        <v>182</v>
      </c>
    </row>
    <row r="1366" spans="1:9" x14ac:dyDescent="0.35">
      <c r="A1366" t="s">
        <v>64</v>
      </c>
      <c r="B1366" t="s">
        <v>73</v>
      </c>
      <c r="C1366" s="11">
        <v>2001</v>
      </c>
      <c r="D1366" s="13">
        <v>7742</v>
      </c>
      <c r="E1366" s="12">
        <f t="shared" si="68"/>
        <v>3.2332293454610759</v>
      </c>
      <c r="F1366" s="12">
        <f t="shared" si="67"/>
        <v>1.8229552973310259</v>
      </c>
      <c r="G1366">
        <v>72630.399999999994</v>
      </c>
      <c r="H1366">
        <v>24.7</v>
      </c>
      <c r="I1366" s="6">
        <v>245</v>
      </c>
    </row>
    <row r="1367" spans="1:9" x14ac:dyDescent="0.35">
      <c r="A1367" t="s">
        <v>90</v>
      </c>
      <c r="B1367" t="s">
        <v>73</v>
      </c>
      <c r="C1367" s="11">
        <v>2001</v>
      </c>
      <c r="D1367" s="13">
        <v>716</v>
      </c>
      <c r="E1367" s="12">
        <f t="shared" si="68"/>
        <v>0.2990173354882627</v>
      </c>
      <c r="F1367" s="12">
        <f t="shared" si="67"/>
        <v>0.16859157748501866</v>
      </c>
      <c r="G1367">
        <v>5190.3</v>
      </c>
      <c r="H1367">
        <v>23.8</v>
      </c>
      <c r="I1367" s="6">
        <v>213.27</v>
      </c>
    </row>
    <row r="1368" spans="1:9" x14ac:dyDescent="0.35">
      <c r="A1368" t="s">
        <v>81</v>
      </c>
      <c r="B1368" t="s">
        <v>73</v>
      </c>
      <c r="C1368" s="11">
        <v>2001</v>
      </c>
      <c r="D1368" s="13">
        <v>2700</v>
      </c>
      <c r="E1368" s="12">
        <f t="shared" si="68"/>
        <v>1.1275793377350689</v>
      </c>
      <c r="F1368" s="12">
        <f t="shared" si="67"/>
        <v>0.63575036202451174</v>
      </c>
      <c r="G1368">
        <v>14325.5</v>
      </c>
      <c r="H1368">
        <v>24</v>
      </c>
      <c r="I1368" s="6">
        <v>792.87</v>
      </c>
    </row>
    <row r="1369" spans="1:9" x14ac:dyDescent="0.35">
      <c r="A1369" t="s">
        <v>83</v>
      </c>
      <c r="B1369" t="s">
        <v>73</v>
      </c>
      <c r="C1369" s="11">
        <v>2001</v>
      </c>
      <c r="D1369" s="13">
        <v>9573</v>
      </c>
      <c r="E1369" s="12">
        <f t="shared" si="68"/>
        <v>3.9978951852362279</v>
      </c>
      <c r="F1369" s="12">
        <f t="shared" si="67"/>
        <v>2.2540882280224634</v>
      </c>
      <c r="G1369">
        <v>89157.9</v>
      </c>
      <c r="H1369">
        <v>24.7</v>
      </c>
      <c r="I1369" s="6">
        <v>720.64</v>
      </c>
    </row>
    <row r="1370" spans="1:9" x14ac:dyDescent="0.35">
      <c r="A1370" t="s">
        <v>82</v>
      </c>
      <c r="B1370" t="s">
        <v>73</v>
      </c>
      <c r="C1370" s="11">
        <v>2001</v>
      </c>
      <c r="D1370" s="13">
        <v>610</v>
      </c>
      <c r="E1370" s="12">
        <f t="shared" si="68"/>
        <v>0.25474940593273782</v>
      </c>
      <c r="F1370" s="12">
        <f t="shared" si="67"/>
        <v>0.14363248919813043</v>
      </c>
      <c r="G1370">
        <v>2469.1</v>
      </c>
      <c r="H1370">
        <v>23.9</v>
      </c>
      <c r="I1370" s="6">
        <v>318.02999999999997</v>
      </c>
    </row>
    <row r="1371" spans="1:9" x14ac:dyDescent="0.35">
      <c r="A1371" t="s">
        <v>129</v>
      </c>
      <c r="B1371" t="s">
        <v>73</v>
      </c>
      <c r="C1371" s="11">
        <v>2001</v>
      </c>
      <c r="D1371" s="13">
        <v>59</v>
      </c>
      <c r="E1371" s="12">
        <f t="shared" si="68"/>
        <v>2.4639696639395949E-2</v>
      </c>
      <c r="F1371" s="12">
        <f t="shared" si="67"/>
        <v>1.3892322725720812E-2</v>
      </c>
      <c r="G1371"/>
      <c r="H1371"/>
      <c r="I1371"/>
    </row>
    <row r="1372" spans="1:9" x14ac:dyDescent="0.35">
      <c r="A1372" t="s">
        <v>68</v>
      </c>
      <c r="B1372" t="s">
        <v>73</v>
      </c>
      <c r="C1372" s="11">
        <v>2001</v>
      </c>
      <c r="D1372" s="13">
        <v>47312</v>
      </c>
      <c r="E1372" s="12">
        <f t="shared" si="68"/>
        <v>19.758530972933919</v>
      </c>
      <c r="F1372" s="12">
        <f t="shared" si="67"/>
        <v>11.140230047445813</v>
      </c>
      <c r="G1372">
        <v>336436</v>
      </c>
      <c r="H1372">
        <v>20.9</v>
      </c>
      <c r="I1372" s="6">
        <v>526.54999999999995</v>
      </c>
    </row>
    <row r="1373" spans="1:9" x14ac:dyDescent="0.35">
      <c r="A1373" t="s">
        <v>69</v>
      </c>
      <c r="B1373" t="s">
        <v>73</v>
      </c>
      <c r="C1373" s="11">
        <v>2001</v>
      </c>
      <c r="D1373" s="13">
        <v>2390</v>
      </c>
      <c r="E1373" s="12">
        <f t="shared" si="68"/>
        <v>0.99811652488400548</v>
      </c>
      <c r="F1373" s="12">
        <f t="shared" si="67"/>
        <v>0.56275680194021593</v>
      </c>
      <c r="G1373">
        <v>5272.3</v>
      </c>
      <c r="H1373">
        <v>24</v>
      </c>
      <c r="I1373" s="5">
        <v>995.07</v>
      </c>
    </row>
    <row r="1374" spans="1:9" x14ac:dyDescent="0.35">
      <c r="A1374" t="s">
        <v>70</v>
      </c>
      <c r="B1374" t="s">
        <v>73</v>
      </c>
      <c r="C1374" s="11">
        <v>2001</v>
      </c>
      <c r="D1374" s="13">
        <v>239451</v>
      </c>
      <c r="E1374" s="12">
        <f t="shared" si="68"/>
        <v>100</v>
      </c>
      <c r="F1374" s="12">
        <f t="shared" si="67"/>
        <v>56.381874050789392</v>
      </c>
      <c r="G1374" s="11">
        <v>1703887.5</v>
      </c>
    </row>
    <row r="1375" spans="1:9" x14ac:dyDescent="0.35">
      <c r="A1375" t="s">
        <v>30</v>
      </c>
      <c r="B1375" t="s">
        <v>28</v>
      </c>
      <c r="C1375" s="13">
        <v>2000</v>
      </c>
      <c r="D1375" s="13">
        <v>1836</v>
      </c>
      <c r="E1375" s="12">
        <f>(D1375/182223)*100</f>
        <v>1.0075566750629723</v>
      </c>
      <c r="F1375" s="12">
        <f>(D1375/403287)*100</f>
        <v>0.45525890990783235</v>
      </c>
      <c r="G1375">
        <v>45533.2</v>
      </c>
      <c r="H1375">
        <v>16.5</v>
      </c>
      <c r="I1375" s="3">
        <v>174.2</v>
      </c>
    </row>
    <row r="1376" spans="1:9" x14ac:dyDescent="0.35">
      <c r="A1376" t="s">
        <v>31</v>
      </c>
      <c r="B1376" t="s">
        <v>28</v>
      </c>
      <c r="C1376" s="13">
        <v>2000</v>
      </c>
      <c r="D1376" s="13">
        <v>89272</v>
      </c>
      <c r="E1376" s="12">
        <f t="shared" ref="E1376:E1400" si="69">(D1376/182223)*100</f>
        <v>48.990522601427919</v>
      </c>
      <c r="F1376" s="12">
        <f t="shared" ref="F1376:F1438" si="70">(D1376/403287)*100</f>
        <v>22.136096625976045</v>
      </c>
      <c r="G1376">
        <v>650524.69999999995</v>
      </c>
      <c r="H1376">
        <v>23.5</v>
      </c>
      <c r="I1376" s="3">
        <v>895.07</v>
      </c>
    </row>
    <row r="1377" spans="1:9" x14ac:dyDescent="0.35">
      <c r="A1377" t="s">
        <v>3</v>
      </c>
      <c r="B1377" t="s">
        <v>28</v>
      </c>
      <c r="C1377" s="13">
        <v>2000</v>
      </c>
      <c r="D1377" s="13">
        <v>19127</v>
      </c>
      <c r="E1377" s="12">
        <f t="shared" si="69"/>
        <v>10.49647958819688</v>
      </c>
      <c r="F1377" s="12">
        <f t="shared" si="70"/>
        <v>4.7427762362783819</v>
      </c>
      <c r="G1377">
        <v>152097.1</v>
      </c>
      <c r="H1377">
        <v>20.7</v>
      </c>
      <c r="I1377" s="3">
        <v>215.88</v>
      </c>
    </row>
    <row r="1378" spans="1:9" x14ac:dyDescent="0.35">
      <c r="A1378" t="s">
        <v>97</v>
      </c>
      <c r="B1378" t="s">
        <v>28</v>
      </c>
      <c r="C1378" s="13">
        <v>2000</v>
      </c>
      <c r="D1378" s="13">
        <v>424</v>
      </c>
      <c r="E1378" s="12">
        <f t="shared" si="69"/>
        <v>0.23268193367467332</v>
      </c>
      <c r="F1378" s="12">
        <f t="shared" si="70"/>
        <v>0.1051360445538785</v>
      </c>
      <c r="G1378">
        <v>2477.6</v>
      </c>
      <c r="H1378">
        <v>22.1</v>
      </c>
      <c r="I1378" s="3">
        <v>185</v>
      </c>
    </row>
    <row r="1379" spans="1:9" x14ac:dyDescent="0.35">
      <c r="A1379" t="s">
        <v>4</v>
      </c>
      <c r="B1379" t="s">
        <v>28</v>
      </c>
      <c r="C1379" s="13">
        <v>2000</v>
      </c>
      <c r="D1379" s="13">
        <v>42058</v>
      </c>
      <c r="E1379" s="12">
        <f t="shared" si="69"/>
        <v>23.080511241720309</v>
      </c>
      <c r="F1379" s="12">
        <f t="shared" si="70"/>
        <v>10.4288013251109</v>
      </c>
      <c r="G1379">
        <v>433582.9</v>
      </c>
      <c r="H1379">
        <v>20.9</v>
      </c>
      <c r="I1379" s="3">
        <v>150.19</v>
      </c>
    </row>
    <row r="1380" spans="1:9" x14ac:dyDescent="0.35">
      <c r="A1380" t="s">
        <v>5</v>
      </c>
      <c r="B1380" t="s">
        <v>28</v>
      </c>
      <c r="C1380" s="13">
        <v>2000</v>
      </c>
      <c r="D1380" s="13">
        <v>1399</v>
      </c>
      <c r="E1380" s="12">
        <f t="shared" si="69"/>
        <v>0.76774062549733024</v>
      </c>
      <c r="F1380" s="12">
        <f t="shared" si="70"/>
        <v>0.34689935455395288</v>
      </c>
      <c r="G1380">
        <v>7893.7</v>
      </c>
      <c r="H1380">
        <v>23.6</v>
      </c>
      <c r="I1380" s="3">
        <v>908.41</v>
      </c>
    </row>
    <row r="1381" spans="1:9" x14ac:dyDescent="0.35">
      <c r="A1381" t="s">
        <v>98</v>
      </c>
      <c r="B1381" t="s">
        <v>28</v>
      </c>
      <c r="C1381" s="13">
        <v>2000</v>
      </c>
      <c r="D1381" s="13">
        <v>57</v>
      </c>
      <c r="E1381" s="12">
        <f t="shared" si="69"/>
        <v>3.1280354291170709E-2</v>
      </c>
      <c r="F1381" s="12">
        <f t="shared" si="70"/>
        <v>1.4133855046158196E-2</v>
      </c>
      <c r="G1381">
        <v>240.9</v>
      </c>
      <c r="H1381">
        <v>20.100000000000001</v>
      </c>
      <c r="I1381" s="3">
        <v>722.7</v>
      </c>
    </row>
    <row r="1382" spans="1:9" x14ac:dyDescent="0.35">
      <c r="A1382" t="s">
        <v>8</v>
      </c>
      <c r="B1382" t="s">
        <v>28</v>
      </c>
      <c r="C1382" s="13">
        <v>2000</v>
      </c>
      <c r="D1382" s="13">
        <v>2450</v>
      </c>
      <c r="E1382" s="12">
        <f t="shared" si="69"/>
        <v>1.3445064563748812</v>
      </c>
      <c r="F1382" s="12">
        <f t="shared" si="70"/>
        <v>0.60750780461557152</v>
      </c>
      <c r="G1382">
        <v>15367</v>
      </c>
      <c r="H1382">
        <v>19.5</v>
      </c>
      <c r="I1382" s="3">
        <v>282.32</v>
      </c>
    </row>
    <row r="1383" spans="1:9" x14ac:dyDescent="0.35">
      <c r="A1383" t="s">
        <v>9</v>
      </c>
      <c r="B1383" t="s">
        <v>28</v>
      </c>
      <c r="C1383" s="13">
        <v>2000</v>
      </c>
      <c r="D1383" s="13">
        <v>50</v>
      </c>
      <c r="E1383" s="12">
        <f t="shared" si="69"/>
        <v>2.7438907272956763E-2</v>
      </c>
      <c r="F1383" s="12">
        <f t="shared" si="70"/>
        <v>1.2398118461542275E-2</v>
      </c>
      <c r="G1383">
        <v>326.7</v>
      </c>
      <c r="H1383">
        <v>22.9</v>
      </c>
      <c r="I1383" s="3">
        <v>1505.75</v>
      </c>
    </row>
    <row r="1384" spans="1:9" x14ac:dyDescent="0.35">
      <c r="A1384" t="s">
        <v>33</v>
      </c>
      <c r="B1384" t="s">
        <v>28</v>
      </c>
      <c r="C1384" s="13">
        <v>2000</v>
      </c>
      <c r="D1384" s="13">
        <v>1147</v>
      </c>
      <c r="E1384" s="12">
        <f t="shared" si="69"/>
        <v>0.62944853284162805</v>
      </c>
      <c r="F1384" s="12">
        <f t="shared" si="70"/>
        <v>0.28441283750777985</v>
      </c>
      <c r="G1384">
        <v>7301.7</v>
      </c>
      <c r="H1384">
        <v>23.2</v>
      </c>
      <c r="I1384" s="3">
        <v>518.27</v>
      </c>
    </row>
    <row r="1385" spans="1:9" x14ac:dyDescent="0.35">
      <c r="A1385" t="s">
        <v>10</v>
      </c>
      <c r="B1385" t="s">
        <v>28</v>
      </c>
      <c r="C1385" s="13">
        <v>2000</v>
      </c>
      <c r="D1385" s="13">
        <v>4744</v>
      </c>
      <c r="E1385" s="12">
        <f t="shared" si="69"/>
        <v>2.6034035220581377</v>
      </c>
      <c r="F1385" s="12">
        <f t="shared" si="70"/>
        <v>1.1763334796311313</v>
      </c>
      <c r="G1385">
        <v>55714.2</v>
      </c>
      <c r="H1385">
        <v>22.1</v>
      </c>
      <c r="I1385" s="3">
        <v>207.93</v>
      </c>
    </row>
    <row r="1386" spans="1:9" x14ac:dyDescent="0.35">
      <c r="A1386" t="s">
        <v>11</v>
      </c>
      <c r="B1386" t="s">
        <v>28</v>
      </c>
      <c r="C1386" s="13">
        <v>2000</v>
      </c>
      <c r="D1386" s="13">
        <v>113</v>
      </c>
      <c r="E1386" s="12">
        <f t="shared" si="69"/>
        <v>6.201193043688228E-2</v>
      </c>
      <c r="F1386" s="12">
        <f t="shared" si="70"/>
        <v>2.8019747723085547E-2</v>
      </c>
      <c r="G1386">
        <v>874.4</v>
      </c>
      <c r="H1386">
        <v>22.9</v>
      </c>
      <c r="I1386" s="3">
        <v>730.16</v>
      </c>
    </row>
    <row r="1387" spans="1:9" x14ac:dyDescent="0.35">
      <c r="A1387" t="s">
        <v>34</v>
      </c>
      <c r="B1387" t="s">
        <v>28</v>
      </c>
      <c r="C1387" s="13">
        <v>2000</v>
      </c>
      <c r="D1387" s="13">
        <v>742</v>
      </c>
      <c r="E1387" s="12">
        <f t="shared" si="69"/>
        <v>0.40719338393067839</v>
      </c>
      <c r="F1387" s="12">
        <f t="shared" si="70"/>
        <v>0.18398807796928737</v>
      </c>
      <c r="G1387">
        <v>5780.7</v>
      </c>
      <c r="H1387">
        <v>20.2</v>
      </c>
      <c r="I1387" s="3">
        <v>136.26</v>
      </c>
    </row>
    <row r="1388" spans="1:9" x14ac:dyDescent="0.35">
      <c r="A1388" t="s">
        <v>13</v>
      </c>
      <c r="B1388" t="s">
        <v>28</v>
      </c>
      <c r="C1388" s="13">
        <v>2000</v>
      </c>
      <c r="D1388" s="13">
        <v>862</v>
      </c>
      <c r="E1388" s="12">
        <f t="shared" si="69"/>
        <v>0.47304676138577456</v>
      </c>
      <c r="F1388" s="12">
        <f t="shared" si="70"/>
        <v>0.21374356227698887</v>
      </c>
      <c r="G1388">
        <v>3401.7</v>
      </c>
      <c r="H1388">
        <v>22.3</v>
      </c>
      <c r="I1388" s="3">
        <v>1370</v>
      </c>
    </row>
    <row r="1389" spans="1:9" x14ac:dyDescent="0.35">
      <c r="A1389" t="s">
        <v>35</v>
      </c>
      <c r="B1389" t="s">
        <v>28</v>
      </c>
      <c r="C1389" s="13">
        <v>2000</v>
      </c>
      <c r="D1389" s="13">
        <v>939</v>
      </c>
      <c r="E1389" s="12">
        <f t="shared" si="69"/>
        <v>0.51530267858612799</v>
      </c>
      <c r="F1389" s="12">
        <f t="shared" si="70"/>
        <v>0.23283666470776393</v>
      </c>
      <c r="G1389">
        <v>6596.4</v>
      </c>
      <c r="H1389">
        <v>23</v>
      </c>
      <c r="I1389" s="3">
        <v>846.11</v>
      </c>
    </row>
    <row r="1390" spans="1:9" x14ac:dyDescent="0.35">
      <c r="A1390" t="s">
        <v>14</v>
      </c>
      <c r="B1390" t="s">
        <v>28</v>
      </c>
      <c r="C1390" s="13">
        <v>2000</v>
      </c>
      <c r="D1390" s="13">
        <v>97</v>
      </c>
      <c r="E1390" s="12">
        <f t="shared" si="69"/>
        <v>5.3231480109536114E-2</v>
      </c>
      <c r="F1390" s="12">
        <f t="shared" si="70"/>
        <v>2.4052349815392015E-2</v>
      </c>
      <c r="G1390">
        <v>227.9</v>
      </c>
      <c r="H1390">
        <v>23.4</v>
      </c>
      <c r="I1390" s="3">
        <v>1737.48</v>
      </c>
    </row>
    <row r="1391" spans="1:9" x14ac:dyDescent="0.35">
      <c r="A1391" t="s">
        <v>15</v>
      </c>
      <c r="B1391" t="s">
        <v>28</v>
      </c>
      <c r="C1391" s="13">
        <v>2000</v>
      </c>
      <c r="D1391" s="13">
        <v>10808</v>
      </c>
      <c r="E1391" s="12">
        <f t="shared" si="69"/>
        <v>5.931194196122334</v>
      </c>
      <c r="F1391" s="12">
        <f t="shared" si="70"/>
        <v>2.6799772866469782</v>
      </c>
      <c r="G1391">
        <v>74998.7</v>
      </c>
      <c r="H1391">
        <v>22.7</v>
      </c>
      <c r="I1391" s="3">
        <v>839.54</v>
      </c>
    </row>
    <row r="1392" spans="1:9" x14ac:dyDescent="0.35">
      <c r="A1392" t="s">
        <v>16</v>
      </c>
      <c r="B1392" t="s">
        <v>28</v>
      </c>
      <c r="C1392" s="13">
        <v>2000</v>
      </c>
      <c r="D1392" s="13">
        <v>108</v>
      </c>
      <c r="E1392" s="12">
        <f t="shared" si="69"/>
        <v>5.9268039709586599E-2</v>
      </c>
      <c r="F1392" s="12">
        <f t="shared" si="70"/>
        <v>2.6779935876931317E-2</v>
      </c>
      <c r="G1392">
        <v>454.5</v>
      </c>
      <c r="H1392">
        <v>22.8</v>
      </c>
      <c r="I1392" s="3">
        <v>1567.1</v>
      </c>
    </row>
    <row r="1393" spans="1:16" x14ac:dyDescent="0.35">
      <c r="A1393" t="s">
        <v>17</v>
      </c>
      <c r="B1393" t="s">
        <v>28</v>
      </c>
      <c r="C1393" s="13">
        <v>2000</v>
      </c>
      <c r="D1393" s="13">
        <v>1337</v>
      </c>
      <c r="E1393" s="12">
        <f t="shared" si="69"/>
        <v>0.73371638047886378</v>
      </c>
      <c r="F1393" s="12">
        <f t="shared" si="70"/>
        <v>0.33152568766164048</v>
      </c>
      <c r="G1393">
        <v>9310</v>
      </c>
      <c r="H1393">
        <v>22.2</v>
      </c>
      <c r="I1393" s="3">
        <v>603.38</v>
      </c>
    </row>
    <row r="1394" spans="1:16" x14ac:dyDescent="0.35">
      <c r="A1394" t="s">
        <v>100</v>
      </c>
      <c r="B1394" t="s">
        <v>28</v>
      </c>
      <c r="C1394" s="13">
        <v>2000</v>
      </c>
      <c r="D1394" s="13">
        <v>375</v>
      </c>
      <c r="E1394" s="12">
        <f t="shared" si="69"/>
        <v>0.20579180454717572</v>
      </c>
      <c r="F1394" s="12">
        <f t="shared" si="70"/>
        <v>9.2985888461567079E-2</v>
      </c>
      <c r="G1394">
        <v>2594.3000000000002</v>
      </c>
      <c r="H1394">
        <v>19.7</v>
      </c>
      <c r="I1394" s="3">
        <v>208.84</v>
      </c>
    </row>
    <row r="1395" spans="1:16" x14ac:dyDescent="0.35">
      <c r="A1395" t="s">
        <v>18</v>
      </c>
      <c r="B1395" t="s">
        <v>28</v>
      </c>
      <c r="C1395" s="13">
        <v>2000</v>
      </c>
      <c r="D1395" s="13">
        <v>566</v>
      </c>
      <c r="E1395" s="12">
        <f t="shared" si="69"/>
        <v>0.31060843032987057</v>
      </c>
      <c r="F1395" s="12">
        <f t="shared" si="70"/>
        <v>0.14034670098465857</v>
      </c>
      <c r="G1395">
        <v>6772.1</v>
      </c>
      <c r="H1395">
        <v>23.2</v>
      </c>
      <c r="I1395" s="3">
        <v>281.13</v>
      </c>
    </row>
    <row r="1396" spans="1:16" x14ac:dyDescent="0.35">
      <c r="A1396" t="s">
        <v>19</v>
      </c>
      <c r="B1396" t="s">
        <v>28</v>
      </c>
      <c r="C1396" s="13">
        <v>2000</v>
      </c>
      <c r="D1396" s="13">
        <v>117</v>
      </c>
      <c r="E1396" s="12">
        <f t="shared" si="69"/>
        <v>6.4207043018718823E-2</v>
      </c>
      <c r="F1396" s="12">
        <f t="shared" si="70"/>
        <v>2.9011597200008926E-2</v>
      </c>
      <c r="G1396">
        <v>93.9</v>
      </c>
      <c r="H1396">
        <v>23.7</v>
      </c>
      <c r="I1396" s="3">
        <v>1584.56</v>
      </c>
    </row>
    <row r="1397" spans="1:16" x14ac:dyDescent="0.35">
      <c r="A1397" t="s">
        <v>22</v>
      </c>
      <c r="B1397" t="s">
        <v>28</v>
      </c>
      <c r="C1397" s="13">
        <v>2000</v>
      </c>
      <c r="D1397" s="13">
        <v>1306</v>
      </c>
      <c r="E1397" s="12">
        <f t="shared" si="69"/>
        <v>0.71670425796963055</v>
      </c>
      <c r="F1397" s="12">
        <f t="shared" si="70"/>
        <v>0.32383885421548425</v>
      </c>
      <c r="G1397">
        <v>7708.7</v>
      </c>
      <c r="H1397">
        <v>25</v>
      </c>
      <c r="I1397" s="3">
        <v>1029.95</v>
      </c>
    </row>
    <row r="1398" spans="1:16" x14ac:dyDescent="0.35">
      <c r="A1398" t="s">
        <v>38</v>
      </c>
      <c r="B1398" t="s">
        <v>28</v>
      </c>
      <c r="C1398" s="13">
        <v>2000</v>
      </c>
      <c r="D1398" s="13">
        <v>1873</v>
      </c>
      <c r="E1398" s="12">
        <f t="shared" si="69"/>
        <v>1.0278614664449603</v>
      </c>
      <c r="F1398" s="12">
        <f t="shared" si="70"/>
        <v>0.46443351756937368</v>
      </c>
      <c r="G1398">
        <v>9531.2000000000007</v>
      </c>
      <c r="H1398">
        <v>21.9</v>
      </c>
      <c r="I1398" s="3">
        <v>887.07</v>
      </c>
    </row>
    <row r="1399" spans="1:16" x14ac:dyDescent="0.35">
      <c r="A1399" t="s">
        <v>23</v>
      </c>
      <c r="B1399" t="s">
        <v>28</v>
      </c>
      <c r="C1399" s="13">
        <v>2000</v>
      </c>
      <c r="D1399" s="13">
        <v>417</v>
      </c>
      <c r="E1399" s="12">
        <f t="shared" si="69"/>
        <v>0.2288404866564594</v>
      </c>
      <c r="F1399" s="12">
        <f t="shared" si="70"/>
        <v>0.10340030796926258</v>
      </c>
      <c r="G1399">
        <v>2766.5</v>
      </c>
      <c r="H1399">
        <v>22.7</v>
      </c>
      <c r="I1399" s="3">
        <v>140.94</v>
      </c>
      <c r="O1399" s="6"/>
      <c r="P1399" s="3"/>
    </row>
    <row r="1400" spans="1:16" x14ac:dyDescent="0.35">
      <c r="A1400" t="s">
        <v>24</v>
      </c>
      <c r="B1400" t="s">
        <v>28</v>
      </c>
      <c r="C1400" s="13">
        <v>2000</v>
      </c>
      <c r="D1400" s="13">
        <v>182223</v>
      </c>
      <c r="E1400" s="12">
        <f t="shared" si="69"/>
        <v>100</v>
      </c>
      <c r="F1400" s="12">
        <f t="shared" si="70"/>
        <v>45.184446808352362</v>
      </c>
      <c r="G1400" s="11">
        <v>1502170.6999999993</v>
      </c>
      <c r="O1400" s="6"/>
      <c r="P1400" s="3"/>
    </row>
    <row r="1401" spans="1:16" x14ac:dyDescent="0.35">
      <c r="A1401" t="s">
        <v>74</v>
      </c>
      <c r="B1401" t="s">
        <v>73</v>
      </c>
      <c r="C1401" s="13">
        <v>2000</v>
      </c>
      <c r="D1401" s="13">
        <v>1403</v>
      </c>
      <c r="E1401" s="12">
        <f>(D1401/221064)*100</f>
        <v>0.63465783664459163</v>
      </c>
      <c r="F1401" s="12">
        <f t="shared" si="70"/>
        <v>0.34789120403087626</v>
      </c>
      <c r="G1401">
        <v>4435</v>
      </c>
      <c r="H1401">
        <v>21.7</v>
      </c>
      <c r="I1401" s="3">
        <v>324.41000000000003</v>
      </c>
      <c r="O1401" s="6"/>
      <c r="P1401" s="3"/>
    </row>
    <row r="1402" spans="1:16" x14ac:dyDescent="0.35">
      <c r="A1402" t="s">
        <v>40</v>
      </c>
      <c r="B1402" t="s">
        <v>73</v>
      </c>
      <c r="C1402" s="13">
        <v>2000</v>
      </c>
      <c r="D1402" s="13">
        <v>10566</v>
      </c>
      <c r="E1402" s="12">
        <f t="shared" ref="E1402:E1440" si="71">(D1402/221064)*100</f>
        <v>4.7796113342742368</v>
      </c>
      <c r="F1402" s="12">
        <f t="shared" si="70"/>
        <v>2.619970393293114</v>
      </c>
      <c r="G1402">
        <v>118801.5</v>
      </c>
      <c r="H1402">
        <v>23.2</v>
      </c>
      <c r="I1402" s="3">
        <v>229.33</v>
      </c>
      <c r="O1402" s="6"/>
      <c r="P1402" s="3"/>
    </row>
    <row r="1403" spans="1:16" x14ac:dyDescent="0.35">
      <c r="A1403" t="s">
        <v>41</v>
      </c>
      <c r="B1403" t="s">
        <v>73</v>
      </c>
      <c r="C1403" s="13">
        <v>2000</v>
      </c>
      <c r="D1403" s="13">
        <v>2382</v>
      </c>
      <c r="E1403" s="12">
        <f t="shared" si="71"/>
        <v>1.0775160134621649</v>
      </c>
      <c r="F1403" s="12">
        <f t="shared" si="70"/>
        <v>0.59064636350787403</v>
      </c>
      <c r="G1403">
        <v>14400.6</v>
      </c>
      <c r="H1403">
        <v>24</v>
      </c>
      <c r="I1403" s="3">
        <v>1529.12</v>
      </c>
      <c r="O1403" s="6"/>
      <c r="P1403" s="3"/>
    </row>
    <row r="1404" spans="1:16" x14ac:dyDescent="0.35">
      <c r="A1404" t="s">
        <v>42</v>
      </c>
      <c r="B1404" t="s">
        <v>73</v>
      </c>
      <c r="C1404" s="13">
        <v>2000</v>
      </c>
      <c r="D1404" s="13">
        <v>48285</v>
      </c>
      <c r="E1404" s="12">
        <f t="shared" si="71"/>
        <v>21.842090978178266</v>
      </c>
      <c r="F1404" s="12">
        <f t="shared" si="70"/>
        <v>11.972862998311376</v>
      </c>
      <c r="G1404">
        <v>357683.9</v>
      </c>
      <c r="H1404">
        <v>23.8</v>
      </c>
      <c r="I1404" s="3">
        <v>1047.67</v>
      </c>
      <c r="O1404" s="6"/>
      <c r="P1404" s="3"/>
    </row>
    <row r="1405" spans="1:16" x14ac:dyDescent="0.35">
      <c r="A1405" t="s">
        <v>43</v>
      </c>
      <c r="B1405" t="s">
        <v>73</v>
      </c>
      <c r="C1405" s="13">
        <v>2000</v>
      </c>
      <c r="D1405" s="13">
        <v>7145</v>
      </c>
      <c r="E1405" s="12">
        <f t="shared" si="71"/>
        <v>3.232095682698223</v>
      </c>
      <c r="F1405" s="12">
        <f t="shared" si="70"/>
        <v>1.7716911281543912</v>
      </c>
      <c r="G1405">
        <v>58351.1</v>
      </c>
      <c r="H1405">
        <v>22.9</v>
      </c>
      <c r="I1405" s="3">
        <v>294.48</v>
      </c>
      <c r="O1405" s="6"/>
      <c r="P1405" s="3"/>
    </row>
    <row r="1406" spans="1:16" x14ac:dyDescent="0.35">
      <c r="A1406" t="s">
        <v>127</v>
      </c>
      <c r="B1406" t="s">
        <v>73</v>
      </c>
      <c r="C1406" s="13">
        <v>2000</v>
      </c>
      <c r="D1406" s="13">
        <v>101</v>
      </c>
      <c r="E1406" s="12">
        <f t="shared" si="71"/>
        <v>4.5688126515398254E-2</v>
      </c>
      <c r="F1406" s="12">
        <f t="shared" si="70"/>
        <v>2.5044199292315397E-2</v>
      </c>
      <c r="G1406">
        <v>639.20000000000005</v>
      </c>
      <c r="H1406">
        <v>24.6</v>
      </c>
      <c r="I1406" s="3">
        <v>322.18</v>
      </c>
      <c r="O1406" s="6"/>
      <c r="P1406" s="3"/>
    </row>
    <row r="1407" spans="1:16" x14ac:dyDescent="0.35">
      <c r="A1407" t="s">
        <v>45</v>
      </c>
      <c r="B1407" t="s">
        <v>73</v>
      </c>
      <c r="C1407" s="13">
        <v>2000</v>
      </c>
      <c r="D1407" s="13">
        <v>1560</v>
      </c>
      <c r="E1407" s="12">
        <f t="shared" si="71"/>
        <v>0.70567799370318096</v>
      </c>
      <c r="F1407" s="12">
        <f t="shared" si="70"/>
        <v>0.38682129600011905</v>
      </c>
      <c r="G1407">
        <v>11688.5</v>
      </c>
      <c r="H1407">
        <v>23.7</v>
      </c>
      <c r="I1407" s="3">
        <v>207.7</v>
      </c>
      <c r="O1407" s="6"/>
      <c r="P1407" s="3"/>
    </row>
    <row r="1408" spans="1:16" x14ac:dyDescent="0.35">
      <c r="A1408" t="s">
        <v>46</v>
      </c>
      <c r="B1408" t="s">
        <v>73</v>
      </c>
      <c r="C1408" s="13">
        <v>2000</v>
      </c>
      <c r="D1408" s="13">
        <v>256</v>
      </c>
      <c r="E1408" s="12">
        <f t="shared" si="71"/>
        <v>0.11580356819744508</v>
      </c>
      <c r="F1408" s="12">
        <f t="shared" si="70"/>
        <v>6.3478366523096463E-2</v>
      </c>
      <c r="G1408">
        <v>2404.6999999999998</v>
      </c>
      <c r="H1408">
        <v>24.2</v>
      </c>
      <c r="I1408" s="3">
        <v>291.99</v>
      </c>
      <c r="O1408" s="6"/>
      <c r="P1408" s="3"/>
    </row>
    <row r="1409" spans="1:16" x14ac:dyDescent="0.35">
      <c r="A1409" t="s">
        <v>47</v>
      </c>
      <c r="B1409" t="s">
        <v>73</v>
      </c>
      <c r="C1409" s="13">
        <v>2000</v>
      </c>
      <c r="D1409" s="13">
        <v>51</v>
      </c>
      <c r="E1409" s="12">
        <f t="shared" si="71"/>
        <v>2.3070242101834764E-2</v>
      </c>
      <c r="F1409" s="12">
        <f t="shared" si="70"/>
        <v>1.2646080830773123E-2</v>
      </c>
      <c r="G1409">
        <v>218.7</v>
      </c>
      <c r="H1409">
        <v>21.3</v>
      </c>
      <c r="I1409" s="3">
        <v>1878.39</v>
      </c>
      <c r="O1409" s="6"/>
      <c r="P1409" s="3"/>
    </row>
    <row r="1410" spans="1:16" x14ac:dyDescent="0.35">
      <c r="A1410" t="s">
        <v>85</v>
      </c>
      <c r="B1410" t="s">
        <v>73</v>
      </c>
      <c r="C1410" s="13">
        <v>2000</v>
      </c>
      <c r="D1410" s="13">
        <v>76</v>
      </c>
      <c r="E1410" s="12">
        <f t="shared" si="71"/>
        <v>3.4379184308616507E-2</v>
      </c>
      <c r="F1410" s="12">
        <f t="shared" si="70"/>
        <v>1.8845140061544263E-2</v>
      </c>
      <c r="G1410">
        <v>681.3</v>
      </c>
      <c r="H1410">
        <v>21.4</v>
      </c>
      <c r="I1410" s="3">
        <v>254.03</v>
      </c>
      <c r="O1410" s="6"/>
      <c r="P1410" s="3"/>
    </row>
    <row r="1411" spans="1:16" x14ac:dyDescent="0.35">
      <c r="A1411" t="s">
        <v>48</v>
      </c>
      <c r="B1411" t="s">
        <v>73</v>
      </c>
      <c r="C1411" s="13">
        <v>2000</v>
      </c>
      <c r="D1411" s="13">
        <v>5</v>
      </c>
      <c r="E1411" s="12">
        <f t="shared" si="71"/>
        <v>2.2617884413563493E-3</v>
      </c>
      <c r="F1411" s="12">
        <f t="shared" si="70"/>
        <v>1.2398118461542276E-3</v>
      </c>
      <c r="G1411">
        <v>78.3</v>
      </c>
      <c r="H1411">
        <v>22.3</v>
      </c>
      <c r="I1411" s="3">
        <v>1139.06</v>
      </c>
      <c r="O1411" s="6"/>
      <c r="P1411" s="3"/>
    </row>
    <row r="1412" spans="1:16" x14ac:dyDescent="0.35">
      <c r="A1412" t="s">
        <v>49</v>
      </c>
      <c r="B1412" t="s">
        <v>73</v>
      </c>
      <c r="C1412" s="13">
        <v>2000</v>
      </c>
      <c r="D1412" s="13">
        <v>157</v>
      </c>
      <c r="E1412" s="12">
        <f t="shared" si="71"/>
        <v>7.102015705858937E-2</v>
      </c>
      <c r="F1412" s="12">
        <f t="shared" si="70"/>
        <v>3.8930091969242749E-2</v>
      </c>
      <c r="G1412">
        <v>416.9</v>
      </c>
      <c r="H1412">
        <v>22.9</v>
      </c>
      <c r="I1412" s="3">
        <v>1843.7</v>
      </c>
      <c r="O1412" s="6"/>
      <c r="P1412" s="3"/>
    </row>
    <row r="1413" spans="1:16" x14ac:dyDescent="0.35">
      <c r="A1413" t="s">
        <v>128</v>
      </c>
      <c r="B1413" t="s">
        <v>73</v>
      </c>
      <c r="C1413" s="13">
        <v>2000</v>
      </c>
      <c r="D1413" s="13">
        <v>51</v>
      </c>
      <c r="E1413" s="12">
        <f t="shared" si="71"/>
        <v>2.3070242101834764E-2</v>
      </c>
      <c r="F1413" s="12">
        <f t="shared" si="70"/>
        <v>1.2646080830773123E-2</v>
      </c>
      <c r="G1413">
        <v>56.4</v>
      </c>
      <c r="H1413">
        <v>22.9</v>
      </c>
      <c r="I1413" s="3">
        <v>2554.63</v>
      </c>
      <c r="O1413" s="6"/>
      <c r="P1413" s="3"/>
    </row>
    <row r="1414" spans="1:16" x14ac:dyDescent="0.35">
      <c r="A1414" t="s">
        <v>75</v>
      </c>
      <c r="B1414" t="s">
        <v>73</v>
      </c>
      <c r="C1414" s="13">
        <v>2000</v>
      </c>
      <c r="D1414" s="13">
        <v>740</v>
      </c>
      <c r="E1414" s="12">
        <f t="shared" si="71"/>
        <v>0.3347446893207397</v>
      </c>
      <c r="F1414" s="12">
        <f t="shared" si="70"/>
        <v>0.18349215323082568</v>
      </c>
      <c r="G1414">
        <v>5512.8</v>
      </c>
      <c r="H1414">
        <v>21.2</v>
      </c>
      <c r="I1414" s="3">
        <v>576.44000000000005</v>
      </c>
      <c r="O1414" s="6"/>
      <c r="P1414" s="3"/>
    </row>
    <row r="1415" spans="1:16" x14ac:dyDescent="0.35">
      <c r="A1415" t="s">
        <v>88</v>
      </c>
      <c r="B1415" t="s">
        <v>73</v>
      </c>
      <c r="C1415" s="13">
        <v>2000</v>
      </c>
      <c r="D1415" s="13">
        <v>676</v>
      </c>
      <c r="E1415" s="12">
        <f t="shared" si="71"/>
        <v>0.3057937972713784</v>
      </c>
      <c r="F1415" s="12">
        <f t="shared" si="70"/>
        <v>0.16762256160005157</v>
      </c>
      <c r="G1415">
        <v>16.3</v>
      </c>
      <c r="H1415">
        <v>22.5</v>
      </c>
      <c r="I1415" s="3">
        <v>0</v>
      </c>
      <c r="O1415" s="6"/>
      <c r="P1415" s="3"/>
    </row>
    <row r="1416" spans="1:16" x14ac:dyDescent="0.35">
      <c r="A1416" t="s">
        <v>76</v>
      </c>
      <c r="B1416" t="s">
        <v>73</v>
      </c>
      <c r="C1416" s="13">
        <v>2000</v>
      </c>
      <c r="D1416" s="13">
        <v>10841</v>
      </c>
      <c r="E1416" s="12">
        <f t="shared" si="71"/>
        <v>4.9040096985488359</v>
      </c>
      <c r="F1416" s="12">
        <f t="shared" si="70"/>
        <v>2.6881600448315961</v>
      </c>
      <c r="G1416">
        <v>110974</v>
      </c>
      <c r="H1416">
        <v>21.8</v>
      </c>
      <c r="I1416" s="3">
        <v>169.8</v>
      </c>
      <c r="O1416" s="6"/>
      <c r="P1416" s="3"/>
    </row>
    <row r="1417" spans="1:16" x14ac:dyDescent="0.35">
      <c r="A1417" t="s">
        <v>109</v>
      </c>
      <c r="B1417" t="s">
        <v>73</v>
      </c>
      <c r="C1417" s="13">
        <v>2000</v>
      </c>
      <c r="D1417" s="13">
        <v>60</v>
      </c>
      <c r="E1417" s="12">
        <f t="shared" si="71"/>
        <v>2.714146129627619E-2</v>
      </c>
      <c r="F1417" s="12">
        <f t="shared" si="70"/>
        <v>1.487774215385073E-2</v>
      </c>
      <c r="G1417">
        <v>64</v>
      </c>
      <c r="H1417">
        <v>23.7</v>
      </c>
      <c r="I1417" s="3">
        <v>0</v>
      </c>
      <c r="O1417" s="6"/>
      <c r="P1417" s="3"/>
    </row>
    <row r="1418" spans="1:16" x14ac:dyDescent="0.35">
      <c r="A1418" t="s">
        <v>89</v>
      </c>
      <c r="B1418" t="s">
        <v>73</v>
      </c>
      <c r="C1418" s="13">
        <v>2000</v>
      </c>
      <c r="D1418" s="13">
        <v>103</v>
      </c>
      <c r="E1418" s="12">
        <f t="shared" si="71"/>
        <v>4.6592841891940795E-2</v>
      </c>
      <c r="F1418" s="12">
        <f t="shared" si="70"/>
        <v>2.554012403077709E-2</v>
      </c>
      <c r="G1418">
        <v>320.10000000000002</v>
      </c>
      <c r="H1418">
        <v>25.8</v>
      </c>
      <c r="I1418" s="3">
        <v>0</v>
      </c>
      <c r="O1418" s="6"/>
      <c r="P1418" s="3"/>
    </row>
    <row r="1419" spans="1:16" x14ac:dyDescent="0.35">
      <c r="A1419" t="s">
        <v>53</v>
      </c>
      <c r="B1419" t="s">
        <v>73</v>
      </c>
      <c r="C1419" s="13">
        <v>2000</v>
      </c>
      <c r="D1419" s="13">
        <v>324</v>
      </c>
      <c r="E1419" s="12">
        <f t="shared" si="71"/>
        <v>0.14656389099989142</v>
      </c>
      <c r="F1419" s="12">
        <f t="shared" si="70"/>
        <v>8.0339807630793958E-2</v>
      </c>
      <c r="G1419">
        <v>1919.9</v>
      </c>
      <c r="H1419">
        <v>23.5</v>
      </c>
      <c r="I1419" s="3">
        <v>1129.72</v>
      </c>
      <c r="O1419" s="5"/>
      <c r="P1419" s="3"/>
    </row>
    <row r="1420" spans="1:16" x14ac:dyDescent="0.35">
      <c r="A1420" t="s">
        <v>78</v>
      </c>
      <c r="B1420" t="s">
        <v>73</v>
      </c>
      <c r="C1420" s="13">
        <v>2000</v>
      </c>
      <c r="D1420" s="13">
        <v>470</v>
      </c>
      <c r="E1420" s="12">
        <f t="shared" si="71"/>
        <v>0.21260811348749686</v>
      </c>
      <c r="F1420" s="12">
        <f t="shared" si="70"/>
        <v>0.11654231353849739</v>
      </c>
      <c r="G1420">
        <v>1684.9</v>
      </c>
      <c r="H1420">
        <v>23.6</v>
      </c>
      <c r="I1420" s="3">
        <v>1512.25</v>
      </c>
      <c r="O1420" s="6"/>
      <c r="P1420" s="3"/>
    </row>
    <row r="1421" spans="1:16" x14ac:dyDescent="0.35">
      <c r="A1421" t="s">
        <v>54</v>
      </c>
      <c r="B1421" t="s">
        <v>73</v>
      </c>
      <c r="C1421" s="13">
        <v>2000</v>
      </c>
      <c r="D1421" s="13">
        <v>42070</v>
      </c>
      <c r="E1421" s="12">
        <f t="shared" si="71"/>
        <v>19.030687945572321</v>
      </c>
      <c r="F1421" s="12">
        <f t="shared" si="70"/>
        <v>10.431776873541672</v>
      </c>
      <c r="G1421">
        <v>305151.5</v>
      </c>
      <c r="H1421">
        <v>24</v>
      </c>
      <c r="I1421" s="3">
        <v>950.61</v>
      </c>
      <c r="O1421" s="6"/>
      <c r="P1421" s="3"/>
    </row>
    <row r="1422" spans="1:16" x14ac:dyDescent="0.35">
      <c r="A1422" t="s">
        <v>77</v>
      </c>
      <c r="B1422" t="s">
        <v>73</v>
      </c>
      <c r="C1422" s="13">
        <v>2000</v>
      </c>
      <c r="D1422" s="13">
        <v>195</v>
      </c>
      <c r="E1422" s="12">
        <f t="shared" si="71"/>
        <v>8.820974921289762E-2</v>
      </c>
      <c r="F1422" s="12">
        <f t="shared" si="70"/>
        <v>4.8352662000014882E-2</v>
      </c>
      <c r="G1422">
        <v>908.7</v>
      </c>
      <c r="H1422">
        <v>21.3</v>
      </c>
      <c r="I1422" s="3">
        <v>1909.88</v>
      </c>
      <c r="O1422" s="6"/>
      <c r="P1422" s="3"/>
    </row>
    <row r="1423" spans="1:16" x14ac:dyDescent="0.35">
      <c r="A1423" t="s">
        <v>55</v>
      </c>
      <c r="B1423" t="s">
        <v>73</v>
      </c>
      <c r="C1423" s="13">
        <v>2000</v>
      </c>
      <c r="D1423" s="13">
        <v>749</v>
      </c>
      <c r="E1423" s="12">
        <f t="shared" si="71"/>
        <v>0.33881590851518112</v>
      </c>
      <c r="F1423" s="12">
        <f t="shared" si="70"/>
        <v>0.1857238145539033</v>
      </c>
      <c r="G1423">
        <v>8309.6</v>
      </c>
      <c r="H1423">
        <v>22.9</v>
      </c>
      <c r="I1423" s="3">
        <v>159.85</v>
      </c>
      <c r="O1423" s="6"/>
      <c r="P1423" s="3"/>
    </row>
    <row r="1424" spans="1:16" x14ac:dyDescent="0.35">
      <c r="A1424" t="s">
        <v>79</v>
      </c>
      <c r="B1424" t="s">
        <v>73</v>
      </c>
      <c r="C1424" s="13">
        <v>2000</v>
      </c>
      <c r="D1424" s="13">
        <v>70</v>
      </c>
      <c r="E1424" s="12">
        <f t="shared" si="71"/>
        <v>3.1665038178988893E-2</v>
      </c>
      <c r="F1424" s="12">
        <f t="shared" si="70"/>
        <v>1.7357365846159187E-2</v>
      </c>
      <c r="G1424">
        <v>163.4</v>
      </c>
      <c r="H1424">
        <v>24.9</v>
      </c>
      <c r="I1424" s="3">
        <v>579.36</v>
      </c>
      <c r="O1424" s="6"/>
      <c r="P1424" s="3"/>
    </row>
    <row r="1425" spans="1:16" x14ac:dyDescent="0.35">
      <c r="A1425" t="s">
        <v>57</v>
      </c>
      <c r="B1425" t="s">
        <v>73</v>
      </c>
      <c r="C1425" s="13">
        <v>2000</v>
      </c>
      <c r="D1425" s="13">
        <v>169</v>
      </c>
      <c r="E1425" s="12">
        <f t="shared" si="71"/>
        <v>7.64484493178446E-2</v>
      </c>
      <c r="F1425" s="12">
        <f t="shared" si="70"/>
        <v>4.1905640400012892E-2</v>
      </c>
      <c r="G1425">
        <v>541.20000000000005</v>
      </c>
      <c r="H1425">
        <v>23.7</v>
      </c>
      <c r="I1425" s="3">
        <v>1503.67</v>
      </c>
      <c r="O1425" s="6"/>
      <c r="P1425" s="3"/>
    </row>
    <row r="1426" spans="1:16" x14ac:dyDescent="0.35">
      <c r="A1426" t="s">
        <v>58</v>
      </c>
      <c r="B1426" t="s">
        <v>73</v>
      </c>
      <c r="C1426" s="13">
        <v>2000</v>
      </c>
      <c r="D1426" s="13">
        <v>350</v>
      </c>
      <c r="E1426" s="12">
        <f t="shared" si="71"/>
        <v>0.15832519089494446</v>
      </c>
      <c r="F1426" s="12">
        <f t="shared" si="70"/>
        <v>8.6786829230795934E-2</v>
      </c>
      <c r="G1426">
        <v>1469.6</v>
      </c>
      <c r="H1426">
        <v>24</v>
      </c>
      <c r="I1426" s="3">
        <v>2064.41</v>
      </c>
      <c r="O1426" s="6"/>
      <c r="P1426" s="3"/>
    </row>
    <row r="1427" spans="1:16" x14ac:dyDescent="0.35">
      <c r="A1427" t="s">
        <v>59</v>
      </c>
      <c r="B1427" t="s">
        <v>73</v>
      </c>
      <c r="C1427" s="13">
        <v>2000</v>
      </c>
      <c r="D1427" s="13">
        <v>2495</v>
      </c>
      <c r="E1427" s="12">
        <f t="shared" si="71"/>
        <v>1.1286324322368182</v>
      </c>
      <c r="F1427" s="12">
        <f t="shared" si="70"/>
        <v>0.6186661112309596</v>
      </c>
      <c r="G1427">
        <v>12358.2</v>
      </c>
      <c r="H1427">
        <v>23.9</v>
      </c>
      <c r="I1427" s="3">
        <v>1037.17</v>
      </c>
      <c r="O1427" s="6"/>
      <c r="P1427" s="3"/>
    </row>
    <row r="1428" spans="1:16" x14ac:dyDescent="0.35">
      <c r="A1428" t="s">
        <v>60</v>
      </c>
      <c r="B1428" t="s">
        <v>73</v>
      </c>
      <c r="C1428" s="13">
        <v>2000</v>
      </c>
      <c r="D1428" s="13">
        <v>11769</v>
      </c>
      <c r="E1428" s="12">
        <f t="shared" si="71"/>
        <v>5.3237976332645749</v>
      </c>
      <c r="F1428" s="12">
        <f t="shared" si="70"/>
        <v>2.9182691234778213</v>
      </c>
      <c r="G1428">
        <v>53050.1</v>
      </c>
      <c r="H1428">
        <v>23.3</v>
      </c>
      <c r="I1428" s="3">
        <v>1779.86</v>
      </c>
      <c r="O1428" s="6"/>
      <c r="P1428" s="3"/>
    </row>
    <row r="1429" spans="1:16" x14ac:dyDescent="0.35">
      <c r="A1429" t="s">
        <v>61</v>
      </c>
      <c r="B1429" t="s">
        <v>73</v>
      </c>
      <c r="C1429" s="13">
        <v>2000</v>
      </c>
      <c r="D1429" s="13">
        <v>5</v>
      </c>
      <c r="E1429" s="12">
        <f t="shared" si="71"/>
        <v>2.2617884413563493E-3</v>
      </c>
      <c r="F1429" s="12">
        <f t="shared" si="70"/>
        <v>1.2398118461542276E-3</v>
      </c>
      <c r="G1429">
        <v>32.799999999999997</v>
      </c>
      <c r="H1429">
        <v>24.2</v>
      </c>
      <c r="I1429" s="3">
        <v>1577.27</v>
      </c>
      <c r="O1429" s="6"/>
      <c r="P1429" s="3"/>
    </row>
    <row r="1430" spans="1:16" x14ac:dyDescent="0.35">
      <c r="A1430" t="s">
        <v>62</v>
      </c>
      <c r="B1430" t="s">
        <v>73</v>
      </c>
      <c r="C1430" s="13">
        <v>2000</v>
      </c>
      <c r="D1430" s="13">
        <v>66</v>
      </c>
      <c r="E1430" s="12">
        <f t="shared" si="71"/>
        <v>2.9855607425903812E-2</v>
      </c>
      <c r="F1430" s="12">
        <f t="shared" si="70"/>
        <v>1.6365516369235805E-2</v>
      </c>
      <c r="G1430">
        <v>465.1</v>
      </c>
      <c r="H1430">
        <v>24.5</v>
      </c>
      <c r="I1430" s="3">
        <v>604.32000000000005</v>
      </c>
      <c r="O1430" s="6"/>
      <c r="P1430" s="3"/>
    </row>
    <row r="1431" spans="1:16" x14ac:dyDescent="0.35">
      <c r="A1431" t="s">
        <v>63</v>
      </c>
      <c r="B1431" t="s">
        <v>73</v>
      </c>
      <c r="C1431" s="13">
        <v>2000</v>
      </c>
      <c r="D1431" s="13">
        <v>732</v>
      </c>
      <c r="E1431" s="12">
        <f t="shared" si="71"/>
        <v>0.33112582781456956</v>
      </c>
      <c r="F1431" s="12">
        <f t="shared" si="70"/>
        <v>0.18150845427697893</v>
      </c>
      <c r="G1431">
        <v>6013.1</v>
      </c>
      <c r="H1431">
        <v>23</v>
      </c>
      <c r="I1431" s="3">
        <v>240.85</v>
      </c>
      <c r="O1431" s="6"/>
      <c r="P1431" s="3"/>
    </row>
    <row r="1432" spans="1:16" x14ac:dyDescent="0.35">
      <c r="A1432" t="s">
        <v>80</v>
      </c>
      <c r="B1432" t="s">
        <v>73</v>
      </c>
      <c r="C1432" s="13">
        <v>2000</v>
      </c>
      <c r="D1432" s="13">
        <v>10841</v>
      </c>
      <c r="E1432" s="12">
        <f t="shared" si="71"/>
        <v>4.9040096985488359</v>
      </c>
      <c r="F1432" s="12">
        <f t="shared" si="70"/>
        <v>2.6881600448315961</v>
      </c>
      <c r="G1432">
        <v>136190.20000000001</v>
      </c>
      <c r="H1432">
        <v>23.4</v>
      </c>
      <c r="I1432" s="3">
        <v>252.1</v>
      </c>
      <c r="O1432" s="6"/>
      <c r="P1432" s="3"/>
    </row>
    <row r="1433" spans="1:16" x14ac:dyDescent="0.35">
      <c r="A1433" t="s">
        <v>64</v>
      </c>
      <c r="B1433" t="s">
        <v>73</v>
      </c>
      <c r="C1433" s="13">
        <v>2000</v>
      </c>
      <c r="D1433" s="13">
        <v>7383</v>
      </c>
      <c r="E1433" s="12">
        <f t="shared" si="71"/>
        <v>3.3397568125067854</v>
      </c>
      <c r="F1433" s="12">
        <f t="shared" si="70"/>
        <v>1.8307061720313327</v>
      </c>
      <c r="G1433">
        <v>79499.8</v>
      </c>
      <c r="H1433">
        <v>23.3</v>
      </c>
      <c r="I1433" s="3">
        <v>260.13</v>
      </c>
      <c r="O1433" s="6"/>
      <c r="P1433" s="3"/>
    </row>
    <row r="1434" spans="1:16" x14ac:dyDescent="0.35">
      <c r="A1434" t="s">
        <v>90</v>
      </c>
      <c r="B1434" t="s">
        <v>73</v>
      </c>
      <c r="C1434" s="13">
        <v>2000</v>
      </c>
      <c r="D1434" s="13">
        <v>724</v>
      </c>
      <c r="E1434" s="12">
        <f t="shared" si="71"/>
        <v>0.32750696630839937</v>
      </c>
      <c r="F1434" s="12">
        <f t="shared" si="70"/>
        <v>0.17952475532313217</v>
      </c>
      <c r="G1434">
        <v>6218.4</v>
      </c>
      <c r="H1434">
        <v>23</v>
      </c>
      <c r="I1434" s="3">
        <v>271.23</v>
      </c>
      <c r="O1434" s="6"/>
      <c r="P1434" s="3"/>
    </row>
    <row r="1435" spans="1:16" x14ac:dyDescent="0.35">
      <c r="A1435" t="s">
        <v>81</v>
      </c>
      <c r="B1435" t="s">
        <v>73</v>
      </c>
      <c r="C1435" s="13">
        <v>2000</v>
      </c>
      <c r="D1435" s="13">
        <v>2799</v>
      </c>
      <c r="E1435" s="12">
        <f t="shared" si="71"/>
        <v>1.2661491694712843</v>
      </c>
      <c r="F1435" s="12">
        <f t="shared" si="70"/>
        <v>0.69404667147713661</v>
      </c>
      <c r="G1435">
        <v>18513.2</v>
      </c>
      <c r="H1435">
        <v>23.3</v>
      </c>
      <c r="I1435" s="3">
        <v>742.65</v>
      </c>
      <c r="O1435" s="6"/>
      <c r="P1435" s="3"/>
    </row>
    <row r="1436" spans="1:16" x14ac:dyDescent="0.35">
      <c r="A1436" t="s">
        <v>83</v>
      </c>
      <c r="B1436" t="s">
        <v>73</v>
      </c>
      <c r="C1436" s="13">
        <v>2000</v>
      </c>
      <c r="D1436" s="13">
        <v>6553</v>
      </c>
      <c r="E1436" s="12">
        <f t="shared" si="71"/>
        <v>2.9642999312416314</v>
      </c>
      <c r="F1436" s="12">
        <f t="shared" si="70"/>
        <v>1.6248974055697307</v>
      </c>
      <c r="G1436">
        <v>72786.5</v>
      </c>
      <c r="H1436">
        <v>24.4</v>
      </c>
      <c r="I1436" s="3">
        <v>756.54</v>
      </c>
      <c r="O1436" s="6"/>
      <c r="P1436" s="3"/>
    </row>
    <row r="1437" spans="1:16" x14ac:dyDescent="0.35">
      <c r="A1437" t="s">
        <v>82</v>
      </c>
      <c r="B1437" t="s">
        <v>73</v>
      </c>
      <c r="C1437" s="13">
        <v>2000</v>
      </c>
      <c r="D1437" s="13">
        <v>614</v>
      </c>
      <c r="E1437" s="12">
        <f t="shared" si="71"/>
        <v>0.27774762059855973</v>
      </c>
      <c r="F1437" s="12">
        <f t="shared" si="70"/>
        <v>0.15224889470773917</v>
      </c>
      <c r="G1437">
        <v>3650.8</v>
      </c>
      <c r="H1437">
        <v>23.6</v>
      </c>
      <c r="I1437" s="3">
        <v>262.36</v>
      </c>
      <c r="O1437" s="6"/>
      <c r="P1437" s="3"/>
    </row>
    <row r="1438" spans="1:16" x14ac:dyDescent="0.35">
      <c r="A1438" t="s">
        <v>68</v>
      </c>
      <c r="B1438" t="s">
        <v>73</v>
      </c>
      <c r="C1438" s="13">
        <v>2000</v>
      </c>
      <c r="D1438" s="13">
        <v>47152</v>
      </c>
      <c r="E1438" s="12">
        <f t="shared" si="71"/>
        <v>21.329569717366915</v>
      </c>
      <c r="F1438" s="12">
        <f t="shared" si="70"/>
        <v>11.691921633972829</v>
      </c>
      <c r="G1438">
        <v>404166.9</v>
      </c>
      <c r="H1438">
        <v>20.100000000000001</v>
      </c>
      <c r="I1438" s="3">
        <v>464.15</v>
      </c>
      <c r="O1438" s="6"/>
      <c r="P1438" s="3"/>
    </row>
    <row r="1439" spans="1:16" x14ac:dyDescent="0.35">
      <c r="A1439" t="s">
        <v>69</v>
      </c>
      <c r="B1439" t="s">
        <v>73</v>
      </c>
      <c r="C1439" s="13">
        <v>2000</v>
      </c>
      <c r="D1439" s="13">
        <v>1075</v>
      </c>
      <c r="E1439" s="12">
        <f t="shared" si="71"/>
        <v>0.48628451489161512</v>
      </c>
      <c r="F1439" s="12">
        <f>(D1439/403287)*100</f>
        <v>0.26655954692315897</v>
      </c>
      <c r="G1439">
        <v>14329.2</v>
      </c>
      <c r="H1439">
        <v>21.2</v>
      </c>
      <c r="I1439" s="3">
        <v>276.79000000000002</v>
      </c>
      <c r="O1439" s="6"/>
      <c r="P1439" s="3"/>
    </row>
    <row r="1440" spans="1:16" x14ac:dyDescent="0.35">
      <c r="A1440" t="s">
        <v>70</v>
      </c>
      <c r="B1440" t="s">
        <v>73</v>
      </c>
      <c r="C1440" s="13">
        <v>2000</v>
      </c>
      <c r="D1440" s="13">
        <v>221064</v>
      </c>
      <c r="E1440" s="12">
        <f t="shared" si="71"/>
        <v>100</v>
      </c>
      <c r="F1440" s="12">
        <f>(D1440/403287)*100</f>
        <v>54.815553191647638</v>
      </c>
      <c r="G1440" s="11">
        <v>1814166.4000000001</v>
      </c>
      <c r="O1440" s="6"/>
      <c r="P1440" s="3"/>
    </row>
    <row r="1441" spans="1:9" x14ac:dyDescent="0.35">
      <c r="A1441" t="s">
        <v>30</v>
      </c>
      <c r="B1441" t="s">
        <v>28</v>
      </c>
      <c r="C1441" s="13">
        <v>1999</v>
      </c>
      <c r="D1441" s="13">
        <v>1623</v>
      </c>
      <c r="E1441" s="12">
        <f>(D1441/175285)*100</f>
        <v>0.92592064352340475</v>
      </c>
      <c r="F1441" s="12">
        <f>(D1441/374752)*100</f>
        <v>0.43308641448211083</v>
      </c>
      <c r="G1441">
        <v>37797.599999999999</v>
      </c>
      <c r="H1441">
        <v>16.100000000000001</v>
      </c>
      <c r="I1441" s="6">
        <v>178.85</v>
      </c>
    </row>
    <row r="1442" spans="1:9" x14ac:dyDescent="0.35">
      <c r="A1442" t="s">
        <v>31</v>
      </c>
      <c r="B1442" t="s">
        <v>28</v>
      </c>
      <c r="C1442" s="13">
        <v>1999</v>
      </c>
      <c r="D1442" s="13">
        <v>80998</v>
      </c>
      <c r="E1442" s="12">
        <f t="shared" ref="E1442:E1468" si="72">(D1442/175285)*100</f>
        <v>46.209316256382465</v>
      </c>
      <c r="F1442" s="12">
        <f t="shared" ref="F1442:F1503" si="73">(D1442/374752)*100</f>
        <v>21.613760566988301</v>
      </c>
      <c r="G1442">
        <v>458273</v>
      </c>
      <c r="H1442">
        <v>23.5</v>
      </c>
      <c r="I1442" s="6">
        <v>995.68</v>
      </c>
    </row>
    <row r="1443" spans="1:9" x14ac:dyDescent="0.35">
      <c r="A1443" t="s">
        <v>3</v>
      </c>
      <c r="B1443" t="s">
        <v>28</v>
      </c>
      <c r="C1443" s="13">
        <v>1999</v>
      </c>
      <c r="D1443" s="13">
        <v>20437</v>
      </c>
      <c r="E1443" s="12">
        <f t="shared" si="72"/>
        <v>11.659297715149613</v>
      </c>
      <c r="F1443" s="12">
        <f t="shared" si="73"/>
        <v>5.4534732302963027</v>
      </c>
      <c r="G1443">
        <v>139380.70000000001</v>
      </c>
      <c r="H1443">
        <v>20.7</v>
      </c>
      <c r="I1443" s="6">
        <v>242.41</v>
      </c>
    </row>
    <row r="1444" spans="1:9" x14ac:dyDescent="0.35">
      <c r="A1444" t="s">
        <v>97</v>
      </c>
      <c r="B1444" t="s">
        <v>28</v>
      </c>
      <c r="C1444" s="13">
        <v>1999</v>
      </c>
      <c r="D1444" s="13">
        <v>624</v>
      </c>
      <c r="E1444" s="12">
        <f t="shared" si="72"/>
        <v>0.3559916707077046</v>
      </c>
      <c r="F1444" s="12">
        <f t="shared" si="73"/>
        <v>0.16651011869182822</v>
      </c>
      <c r="G1444">
        <v>2975</v>
      </c>
      <c r="H1444">
        <v>21.8</v>
      </c>
      <c r="I1444" s="5">
        <v>185.9</v>
      </c>
    </row>
    <row r="1445" spans="1:9" x14ac:dyDescent="0.35">
      <c r="A1445" t="s">
        <v>4</v>
      </c>
      <c r="B1445" t="s">
        <v>28</v>
      </c>
      <c r="C1445" s="13">
        <v>1999</v>
      </c>
      <c r="D1445" s="13">
        <v>44504</v>
      </c>
      <c r="E1445" s="12">
        <f t="shared" si="72"/>
        <v>25.389508514704623</v>
      </c>
      <c r="F1445" s="12">
        <f t="shared" si="73"/>
        <v>11.875587054905644</v>
      </c>
      <c r="G1445">
        <v>396500.5</v>
      </c>
      <c r="H1445">
        <v>21</v>
      </c>
      <c r="I1445" s="6">
        <v>198.37</v>
      </c>
    </row>
    <row r="1446" spans="1:9" x14ac:dyDescent="0.35">
      <c r="A1446" t="s">
        <v>5</v>
      </c>
      <c r="B1446" t="s">
        <v>28</v>
      </c>
      <c r="C1446" s="13">
        <v>1999</v>
      </c>
      <c r="D1446" s="13">
        <v>1217</v>
      </c>
      <c r="E1446" s="12">
        <f t="shared" si="72"/>
        <v>0.6942978577744815</v>
      </c>
      <c r="F1446" s="12">
        <f t="shared" si="73"/>
        <v>0.32474810007685079</v>
      </c>
      <c r="G1446">
        <v>5148.2</v>
      </c>
      <c r="H1446">
        <v>23.2</v>
      </c>
      <c r="I1446" s="6">
        <v>991.49</v>
      </c>
    </row>
    <row r="1447" spans="1:9" x14ac:dyDescent="0.35">
      <c r="A1447" t="s">
        <v>98</v>
      </c>
      <c r="B1447" t="s">
        <v>28</v>
      </c>
      <c r="C1447" s="13">
        <v>1999</v>
      </c>
      <c r="D1447" s="13">
        <v>69</v>
      </c>
      <c r="E1447" s="12">
        <f t="shared" si="72"/>
        <v>3.9364463587871178E-2</v>
      </c>
      <c r="F1447" s="12">
        <f t="shared" si="73"/>
        <v>1.841217658611562E-2</v>
      </c>
      <c r="G1447">
        <v>249.7</v>
      </c>
      <c r="H1447">
        <v>20.399999999999999</v>
      </c>
      <c r="I1447" s="6">
        <v>624.72</v>
      </c>
    </row>
    <row r="1448" spans="1:9" x14ac:dyDescent="0.35">
      <c r="A1448" t="s">
        <v>8</v>
      </c>
      <c r="B1448" t="s">
        <v>28</v>
      </c>
      <c r="C1448" s="13">
        <v>1999</v>
      </c>
      <c r="D1448" s="13">
        <v>2392</v>
      </c>
      <c r="E1448" s="12">
        <f t="shared" si="72"/>
        <v>1.3646347377128676</v>
      </c>
      <c r="F1448" s="12">
        <f t="shared" si="73"/>
        <v>0.63828878831867475</v>
      </c>
      <c r="G1448">
        <v>9871.5</v>
      </c>
      <c r="H1448">
        <v>20.2</v>
      </c>
      <c r="I1448" s="6">
        <v>282.20999999999998</v>
      </c>
    </row>
    <row r="1449" spans="1:9" x14ac:dyDescent="0.35">
      <c r="A1449" t="s">
        <v>9</v>
      </c>
      <c r="B1449" t="s">
        <v>28</v>
      </c>
      <c r="C1449" s="13">
        <v>1999</v>
      </c>
      <c r="D1449" s="13">
        <v>39</v>
      </c>
      <c r="E1449" s="12">
        <f t="shared" si="72"/>
        <v>2.2249479419231537E-2</v>
      </c>
      <c r="F1449" s="12">
        <f t="shared" si="73"/>
        <v>1.0406882418239264E-2</v>
      </c>
      <c r="G1449">
        <v>217.6</v>
      </c>
      <c r="H1449">
        <v>22.9</v>
      </c>
      <c r="I1449" s="6">
        <v>1501.01</v>
      </c>
    </row>
    <row r="1450" spans="1:9" x14ac:dyDescent="0.35">
      <c r="A1450" t="s">
        <v>131</v>
      </c>
      <c r="B1450" t="s">
        <v>28</v>
      </c>
      <c r="C1450" s="13">
        <v>1999</v>
      </c>
      <c r="D1450" s="13">
        <v>24</v>
      </c>
      <c r="E1450" s="12">
        <f t="shared" si="72"/>
        <v>1.3691987334911714E-2</v>
      </c>
      <c r="F1450" s="12">
        <f t="shared" si="73"/>
        <v>6.4042353343010854E-3</v>
      </c>
      <c r="G1450">
        <v>8.4</v>
      </c>
      <c r="H1450">
        <v>22</v>
      </c>
      <c r="I1450" s="6">
        <v>0</v>
      </c>
    </row>
    <row r="1451" spans="1:9" x14ac:dyDescent="0.35">
      <c r="A1451" t="s">
        <v>33</v>
      </c>
      <c r="B1451" t="s">
        <v>28</v>
      </c>
      <c r="C1451" s="13">
        <v>1999</v>
      </c>
      <c r="D1451" s="13">
        <v>1162</v>
      </c>
      <c r="E1451" s="12">
        <f t="shared" si="72"/>
        <v>0.66292038679864229</v>
      </c>
      <c r="F1451" s="12">
        <f t="shared" si="73"/>
        <v>0.31007172743574413</v>
      </c>
      <c r="G1451">
        <v>5980.5</v>
      </c>
      <c r="H1451">
        <v>22.7</v>
      </c>
      <c r="I1451" s="6">
        <v>488.09</v>
      </c>
    </row>
    <row r="1452" spans="1:9" x14ac:dyDescent="0.35">
      <c r="A1452" t="s">
        <v>10</v>
      </c>
      <c r="B1452" t="s">
        <v>28</v>
      </c>
      <c r="C1452" s="13">
        <v>1999</v>
      </c>
      <c r="D1452" s="13">
        <v>4974</v>
      </c>
      <c r="E1452" s="12">
        <f t="shared" si="72"/>
        <v>2.8376643751604527</v>
      </c>
      <c r="F1452" s="12">
        <f t="shared" si="73"/>
        <v>1.3272777730338996</v>
      </c>
      <c r="G1452">
        <v>39879.599999999999</v>
      </c>
      <c r="H1452">
        <v>22.4</v>
      </c>
      <c r="I1452" s="6">
        <v>234.69</v>
      </c>
    </row>
    <row r="1453" spans="1:9" x14ac:dyDescent="0.35">
      <c r="A1453" t="s">
        <v>11</v>
      </c>
      <c r="B1453" t="s">
        <v>28</v>
      </c>
      <c r="C1453" s="13">
        <v>1999</v>
      </c>
      <c r="D1453" s="13">
        <v>90</v>
      </c>
      <c r="E1453" s="12">
        <f t="shared" si="72"/>
        <v>5.1344952505918931E-2</v>
      </c>
      <c r="F1453" s="12">
        <f t="shared" si="73"/>
        <v>2.4015882503629068E-2</v>
      </c>
      <c r="G1453">
        <v>546</v>
      </c>
      <c r="H1453">
        <v>23.2</v>
      </c>
      <c r="I1453" s="6">
        <v>697.36</v>
      </c>
    </row>
    <row r="1454" spans="1:9" x14ac:dyDescent="0.35">
      <c r="A1454" t="s">
        <v>34</v>
      </c>
      <c r="B1454" t="s">
        <v>28</v>
      </c>
      <c r="C1454" s="13">
        <v>1999</v>
      </c>
      <c r="D1454" s="13">
        <v>790</v>
      </c>
      <c r="E1454" s="12">
        <f t="shared" si="72"/>
        <v>0.45069458310751065</v>
      </c>
      <c r="F1454" s="12">
        <f t="shared" si="73"/>
        <v>0.21080607975407736</v>
      </c>
      <c r="G1454">
        <v>5598.7</v>
      </c>
      <c r="H1454">
        <v>20.9</v>
      </c>
      <c r="I1454" s="6">
        <v>196</v>
      </c>
    </row>
    <row r="1455" spans="1:9" x14ac:dyDescent="0.35">
      <c r="A1455" t="s">
        <v>13</v>
      </c>
      <c r="B1455" t="s">
        <v>28</v>
      </c>
      <c r="C1455" s="13">
        <v>1999</v>
      </c>
      <c r="D1455" s="13">
        <v>920</v>
      </c>
      <c r="E1455" s="12">
        <f t="shared" si="72"/>
        <v>0.52485951450494905</v>
      </c>
      <c r="F1455" s="12">
        <f t="shared" si="73"/>
        <v>0.24549568781487488</v>
      </c>
      <c r="G1455">
        <v>2751.6</v>
      </c>
      <c r="H1455">
        <v>21.9</v>
      </c>
      <c r="I1455" s="6">
        <v>1293</v>
      </c>
    </row>
    <row r="1456" spans="1:9" x14ac:dyDescent="0.35">
      <c r="A1456" t="s">
        <v>130</v>
      </c>
      <c r="B1456" t="s">
        <v>28</v>
      </c>
      <c r="C1456" s="13">
        <v>1999</v>
      </c>
      <c r="D1456" s="13">
        <v>8</v>
      </c>
      <c r="E1456" s="12">
        <f t="shared" si="72"/>
        <v>4.5639957783039052E-3</v>
      </c>
      <c r="F1456" s="12">
        <f t="shared" si="73"/>
        <v>2.1347451114336947E-3</v>
      </c>
      <c r="G1456"/>
      <c r="H1456"/>
      <c r="I1456"/>
    </row>
    <row r="1457" spans="1:9" x14ac:dyDescent="0.35">
      <c r="A1457" t="s">
        <v>35</v>
      </c>
      <c r="B1457" t="s">
        <v>28</v>
      </c>
      <c r="C1457" s="13">
        <v>1999</v>
      </c>
      <c r="D1457" s="13">
        <v>628</v>
      </c>
      <c r="E1457" s="12">
        <f t="shared" si="72"/>
        <v>0.35827366859685655</v>
      </c>
      <c r="F1457" s="12">
        <f t="shared" si="73"/>
        <v>0.16757749124754504</v>
      </c>
      <c r="G1457">
        <v>3473</v>
      </c>
      <c r="H1457">
        <v>22.5</v>
      </c>
      <c r="I1457" s="6">
        <v>1015.67</v>
      </c>
    </row>
    <row r="1458" spans="1:9" x14ac:dyDescent="0.35">
      <c r="A1458" t="s">
        <v>14</v>
      </c>
      <c r="B1458" t="s">
        <v>28</v>
      </c>
      <c r="C1458" s="13">
        <v>1999</v>
      </c>
      <c r="D1458" s="13">
        <v>52</v>
      </c>
      <c r="E1458" s="12">
        <f t="shared" si="72"/>
        <v>2.9665972558975382E-2</v>
      </c>
      <c r="F1458" s="12">
        <f t="shared" si="73"/>
        <v>1.3875843224319017E-2</v>
      </c>
      <c r="G1458">
        <v>222.2</v>
      </c>
      <c r="H1458">
        <v>24</v>
      </c>
      <c r="I1458" s="6">
        <v>1625.96</v>
      </c>
    </row>
    <row r="1459" spans="1:9" x14ac:dyDescent="0.35">
      <c r="A1459" t="s">
        <v>15</v>
      </c>
      <c r="B1459" t="s">
        <v>28</v>
      </c>
      <c r="C1459" s="13">
        <v>1999</v>
      </c>
      <c r="D1459" s="13">
        <v>9608</v>
      </c>
      <c r="E1459" s="12">
        <f t="shared" si="72"/>
        <v>5.4813589297429903</v>
      </c>
      <c r="F1459" s="12">
        <f t="shared" si="73"/>
        <v>2.5638288788318677</v>
      </c>
      <c r="G1459">
        <v>52934.1</v>
      </c>
      <c r="H1459">
        <v>22.7</v>
      </c>
      <c r="I1459" s="6">
        <v>800.1</v>
      </c>
    </row>
    <row r="1460" spans="1:9" x14ac:dyDescent="0.35">
      <c r="A1460" t="s">
        <v>16</v>
      </c>
      <c r="B1460" t="s">
        <v>28</v>
      </c>
      <c r="C1460" s="13">
        <v>1999</v>
      </c>
      <c r="D1460" s="13">
        <v>81</v>
      </c>
      <c r="E1460" s="12">
        <f t="shared" si="72"/>
        <v>4.6210457255327041E-2</v>
      </c>
      <c r="F1460" s="12">
        <f t="shared" si="73"/>
        <v>2.1614294253266161E-2</v>
      </c>
      <c r="G1460">
        <v>269.60000000000002</v>
      </c>
      <c r="H1460">
        <v>23.7</v>
      </c>
      <c r="I1460" s="6">
        <v>1375.09</v>
      </c>
    </row>
    <row r="1461" spans="1:9" x14ac:dyDescent="0.35">
      <c r="A1461" t="s">
        <v>17</v>
      </c>
      <c r="B1461" t="s">
        <v>28</v>
      </c>
      <c r="C1461" s="13">
        <v>1999</v>
      </c>
      <c r="D1461" s="13">
        <v>1159</v>
      </c>
      <c r="E1461" s="12">
        <f t="shared" si="72"/>
        <v>0.66120888838177827</v>
      </c>
      <c r="F1461" s="12">
        <f t="shared" si="73"/>
        <v>0.30927119801895653</v>
      </c>
      <c r="G1461">
        <v>8996.7999999999993</v>
      </c>
      <c r="H1461">
        <v>21.9</v>
      </c>
      <c r="I1461" s="6">
        <v>544.34</v>
      </c>
    </row>
    <row r="1462" spans="1:9" x14ac:dyDescent="0.35">
      <c r="A1462" t="s">
        <v>100</v>
      </c>
      <c r="B1462" t="s">
        <v>28</v>
      </c>
      <c r="C1462" s="13">
        <v>1999</v>
      </c>
      <c r="D1462" s="13">
        <v>373</v>
      </c>
      <c r="E1462" s="12">
        <f t="shared" si="72"/>
        <v>0.21279630316341958</v>
      </c>
      <c r="F1462" s="12">
        <f t="shared" si="73"/>
        <v>9.9532490820596023E-2</v>
      </c>
      <c r="G1462">
        <v>1793.4</v>
      </c>
      <c r="H1462">
        <v>19.2</v>
      </c>
      <c r="I1462" s="6">
        <v>213.55</v>
      </c>
    </row>
    <row r="1463" spans="1:9" x14ac:dyDescent="0.35">
      <c r="A1463" t="s">
        <v>18</v>
      </c>
      <c r="B1463" t="s">
        <v>28</v>
      </c>
      <c r="C1463" s="13">
        <v>1999</v>
      </c>
      <c r="D1463" s="13">
        <v>456</v>
      </c>
      <c r="E1463" s="12">
        <f t="shared" si="72"/>
        <v>0.26014775936332257</v>
      </c>
      <c r="F1463" s="12">
        <f t="shared" si="73"/>
        <v>0.1216804713517206</v>
      </c>
      <c r="G1463">
        <v>6467.1</v>
      </c>
      <c r="H1463">
        <v>23.1</v>
      </c>
      <c r="I1463" s="6">
        <v>305.95999999999998</v>
      </c>
    </row>
    <row r="1464" spans="1:9" x14ac:dyDescent="0.35">
      <c r="A1464" t="s">
        <v>19</v>
      </c>
      <c r="B1464" t="s">
        <v>28</v>
      </c>
      <c r="C1464" s="13">
        <v>1999</v>
      </c>
      <c r="D1464" s="13">
        <v>116</v>
      </c>
      <c r="E1464" s="12">
        <f t="shared" si="72"/>
        <v>6.6177938785406634E-2</v>
      </c>
      <c r="F1464" s="12">
        <f t="shared" si="73"/>
        <v>3.0953804115788575E-2</v>
      </c>
      <c r="G1464">
        <v>47.4</v>
      </c>
      <c r="H1464">
        <v>23.6</v>
      </c>
      <c r="I1464" s="6">
        <v>1514.6</v>
      </c>
    </row>
    <row r="1465" spans="1:9" x14ac:dyDescent="0.35">
      <c r="A1465" t="s">
        <v>22</v>
      </c>
      <c r="B1465" t="s">
        <v>28</v>
      </c>
      <c r="C1465" s="13">
        <v>1999</v>
      </c>
      <c r="D1465" s="13">
        <v>756</v>
      </c>
      <c r="E1465" s="12">
        <f t="shared" si="72"/>
        <v>0.43129760104971904</v>
      </c>
      <c r="F1465" s="12">
        <f t="shared" si="73"/>
        <v>0.20173341303048414</v>
      </c>
      <c r="G1465">
        <v>4980.5</v>
      </c>
      <c r="H1465">
        <v>24.6</v>
      </c>
      <c r="I1465" s="6">
        <v>1011.69</v>
      </c>
    </row>
    <row r="1466" spans="1:9" x14ac:dyDescent="0.35">
      <c r="A1466" t="s">
        <v>38</v>
      </c>
      <c r="B1466" t="s">
        <v>28</v>
      </c>
      <c r="C1466" s="13">
        <v>1999</v>
      </c>
      <c r="D1466" s="13">
        <v>1836</v>
      </c>
      <c r="E1466" s="12">
        <f t="shared" si="72"/>
        <v>1.0474370311207464</v>
      </c>
      <c r="F1466" s="12">
        <f t="shared" si="73"/>
        <v>0.48992400307403294</v>
      </c>
      <c r="G1466">
        <v>7759.7</v>
      </c>
      <c r="H1466">
        <v>21.4</v>
      </c>
      <c r="I1466" s="6">
        <v>861.43</v>
      </c>
    </row>
    <row r="1467" spans="1:9" x14ac:dyDescent="0.35">
      <c r="A1467" t="s">
        <v>23</v>
      </c>
      <c r="B1467" t="s">
        <v>28</v>
      </c>
      <c r="C1467" s="13">
        <v>1999</v>
      </c>
      <c r="D1467" s="13">
        <v>350</v>
      </c>
      <c r="E1467" s="12">
        <f t="shared" si="72"/>
        <v>0.19967481530079584</v>
      </c>
      <c r="F1467" s="12">
        <f t="shared" si="73"/>
        <v>9.3395098625224146E-2</v>
      </c>
      <c r="G1467">
        <v>2471.1999999999998</v>
      </c>
      <c r="H1467">
        <v>20.6</v>
      </c>
      <c r="I1467" s="6">
        <v>231.33</v>
      </c>
    </row>
    <row r="1468" spans="1:9" x14ac:dyDescent="0.35">
      <c r="A1468" t="s">
        <v>24</v>
      </c>
      <c r="B1468" t="s">
        <v>28</v>
      </c>
      <c r="C1468" s="13">
        <v>1999</v>
      </c>
      <c r="D1468" s="13">
        <v>175285</v>
      </c>
      <c r="E1468" s="12">
        <f t="shared" si="72"/>
        <v>100</v>
      </c>
      <c r="F1468" s="12">
        <f t="shared" si="73"/>
        <v>46.773599607206897</v>
      </c>
      <c r="G1468" s="11">
        <v>1194593.6000000001</v>
      </c>
    </row>
    <row r="1469" spans="1:9" x14ac:dyDescent="0.35">
      <c r="A1469" t="s">
        <v>74</v>
      </c>
      <c r="B1469" t="s">
        <v>73</v>
      </c>
      <c r="C1469" s="13">
        <v>1999</v>
      </c>
      <c r="D1469" s="13">
        <v>1391</v>
      </c>
      <c r="E1469" s="12">
        <f>(D1469/199467)*100</f>
        <v>0.69735846029669069</v>
      </c>
      <c r="F1469" s="12">
        <f t="shared" si="73"/>
        <v>0.37117880625053368</v>
      </c>
      <c r="G1469">
        <v>4695.2</v>
      </c>
      <c r="H1469">
        <v>21.1</v>
      </c>
      <c r="I1469" s="6">
        <v>326.64999999999998</v>
      </c>
    </row>
    <row r="1470" spans="1:9" x14ac:dyDescent="0.35">
      <c r="A1470" t="s">
        <v>40</v>
      </c>
      <c r="B1470" t="s">
        <v>73</v>
      </c>
      <c r="C1470" s="13">
        <v>1999</v>
      </c>
      <c r="D1470" s="13">
        <v>11595</v>
      </c>
      <c r="E1470" s="12">
        <f t="shared" ref="E1470:E1507" si="74">(D1470/199467)*100</f>
        <v>5.8129916226744269</v>
      </c>
      <c r="F1470" s="12">
        <f t="shared" si="73"/>
        <v>3.0940461958842116</v>
      </c>
      <c r="G1470">
        <v>104539.5</v>
      </c>
      <c r="H1470">
        <v>23.2</v>
      </c>
      <c r="I1470" s="6">
        <v>267.18</v>
      </c>
    </row>
    <row r="1471" spans="1:9" x14ac:dyDescent="0.35">
      <c r="A1471" t="s">
        <v>85</v>
      </c>
      <c r="B1471" t="s">
        <v>73</v>
      </c>
      <c r="C1471" s="13">
        <v>1999</v>
      </c>
      <c r="D1471" s="13">
        <v>82</v>
      </c>
      <c r="E1471" s="12">
        <f t="shared" si="74"/>
        <v>4.1109556969323245E-2</v>
      </c>
      <c r="F1471" s="12">
        <f t="shared" si="73"/>
        <v>2.1881137392195372E-2</v>
      </c>
      <c r="G1471">
        <v>466</v>
      </c>
      <c r="H1471">
        <v>19.899999999999999</v>
      </c>
      <c r="I1471" s="6">
        <v>300.43</v>
      </c>
    </row>
    <row r="1472" spans="1:9" x14ac:dyDescent="0.35">
      <c r="A1472" t="s">
        <v>41</v>
      </c>
      <c r="B1472" t="s">
        <v>73</v>
      </c>
      <c r="C1472" s="13">
        <v>1999</v>
      </c>
      <c r="D1472" s="13">
        <v>2031</v>
      </c>
      <c r="E1472" s="12">
        <f t="shared" si="74"/>
        <v>1.0182135390816527</v>
      </c>
      <c r="F1472" s="12">
        <f t="shared" si="73"/>
        <v>0.54195841516522925</v>
      </c>
      <c r="G1472">
        <v>9842.2000000000007</v>
      </c>
      <c r="H1472">
        <v>24.4</v>
      </c>
      <c r="I1472" s="6">
        <v>1510.67</v>
      </c>
    </row>
    <row r="1473" spans="1:9" x14ac:dyDescent="0.35">
      <c r="A1473" t="s">
        <v>42</v>
      </c>
      <c r="B1473" t="s">
        <v>73</v>
      </c>
      <c r="C1473" s="13">
        <v>1999</v>
      </c>
      <c r="D1473" s="13">
        <v>39988</v>
      </c>
      <c r="E1473" s="12">
        <f t="shared" si="74"/>
        <v>20.047426391332902</v>
      </c>
      <c r="F1473" s="12">
        <f t="shared" si="73"/>
        <v>10.670523439501324</v>
      </c>
      <c r="G1473">
        <v>255731.6</v>
      </c>
      <c r="H1473">
        <v>23.9</v>
      </c>
      <c r="I1473" s="6">
        <v>1063.5999999999999</v>
      </c>
    </row>
    <row r="1474" spans="1:9" x14ac:dyDescent="0.35">
      <c r="A1474" t="s">
        <v>43</v>
      </c>
      <c r="B1474" t="s">
        <v>73</v>
      </c>
      <c r="C1474" s="13">
        <v>1999</v>
      </c>
      <c r="D1474" s="13">
        <v>7629</v>
      </c>
      <c r="E1474" s="12">
        <f t="shared" si="74"/>
        <v>3.8246928063288665</v>
      </c>
      <c r="F1474" s="12">
        <f t="shared" si="73"/>
        <v>2.0357463068909571</v>
      </c>
      <c r="G1474">
        <v>57166.7</v>
      </c>
      <c r="H1474">
        <v>23.3</v>
      </c>
      <c r="I1474" s="6">
        <v>342.33</v>
      </c>
    </row>
    <row r="1475" spans="1:9" x14ac:dyDescent="0.35">
      <c r="A1475" t="s">
        <v>127</v>
      </c>
      <c r="B1475" t="s">
        <v>73</v>
      </c>
      <c r="C1475" s="13">
        <v>1999</v>
      </c>
      <c r="D1475" s="13">
        <v>24</v>
      </c>
      <c r="E1475" s="12">
        <f t="shared" si="74"/>
        <v>1.2032065454436072E-2</v>
      </c>
      <c r="F1475" s="12">
        <f t="shared" si="73"/>
        <v>6.4042353343010854E-3</v>
      </c>
      <c r="G1475">
        <v>687.7</v>
      </c>
      <c r="H1475">
        <v>23.7</v>
      </c>
      <c r="I1475" s="6">
        <v>357.7</v>
      </c>
    </row>
    <row r="1476" spans="1:9" x14ac:dyDescent="0.35">
      <c r="A1476" t="s">
        <v>45</v>
      </c>
      <c r="B1476" t="s">
        <v>73</v>
      </c>
      <c r="C1476" s="13">
        <v>1999</v>
      </c>
      <c r="D1476" s="13">
        <v>1543</v>
      </c>
      <c r="E1476" s="12">
        <f t="shared" si="74"/>
        <v>0.77356154150811907</v>
      </c>
      <c r="F1476" s="12">
        <f t="shared" si="73"/>
        <v>0.41173896336777388</v>
      </c>
      <c r="G1476">
        <v>9501.7999999999993</v>
      </c>
      <c r="H1476">
        <v>24.8</v>
      </c>
      <c r="I1476" s="6">
        <v>257.02</v>
      </c>
    </row>
    <row r="1477" spans="1:9" x14ac:dyDescent="0.35">
      <c r="A1477" t="s">
        <v>46</v>
      </c>
      <c r="B1477" t="s">
        <v>73</v>
      </c>
      <c r="C1477" s="13">
        <v>1999</v>
      </c>
      <c r="D1477" s="13">
        <v>332</v>
      </c>
      <c r="E1477" s="12">
        <f t="shared" si="74"/>
        <v>0.16644357211969901</v>
      </c>
      <c r="F1477" s="12">
        <f t="shared" si="73"/>
        <v>8.8591922124498332E-2</v>
      </c>
      <c r="G1477">
        <v>3121.8</v>
      </c>
      <c r="H1477">
        <v>24.2</v>
      </c>
      <c r="I1477" s="6">
        <v>305.2</v>
      </c>
    </row>
    <row r="1478" spans="1:9" x14ac:dyDescent="0.35">
      <c r="A1478" t="s">
        <v>47</v>
      </c>
      <c r="B1478" t="s">
        <v>73</v>
      </c>
      <c r="C1478" s="13">
        <v>1999</v>
      </c>
      <c r="D1478" s="13">
        <v>51</v>
      </c>
      <c r="E1478" s="12">
        <f t="shared" si="74"/>
        <v>2.5568139090676654E-2</v>
      </c>
      <c r="F1478" s="12">
        <f t="shared" si="73"/>
        <v>1.3609000085389804E-2</v>
      </c>
      <c r="G1478">
        <v>201.6</v>
      </c>
      <c r="H1478">
        <v>21.6</v>
      </c>
      <c r="I1478" s="6">
        <v>1679.1</v>
      </c>
    </row>
    <row r="1479" spans="1:9" x14ac:dyDescent="0.35">
      <c r="A1479" t="s">
        <v>49</v>
      </c>
      <c r="B1479" t="s">
        <v>73</v>
      </c>
      <c r="C1479" s="13">
        <v>1999</v>
      </c>
      <c r="D1479" s="13">
        <v>88</v>
      </c>
      <c r="E1479" s="12">
        <f t="shared" si="74"/>
        <v>4.4117573332932265E-2</v>
      </c>
      <c r="F1479" s="12">
        <f t="shared" si="73"/>
        <v>2.3482196225770642E-2</v>
      </c>
      <c r="G1479">
        <v>487.1</v>
      </c>
      <c r="H1479">
        <v>21.6</v>
      </c>
      <c r="I1479" s="6">
        <v>807.84</v>
      </c>
    </row>
    <row r="1480" spans="1:9" x14ac:dyDescent="0.35">
      <c r="A1480" t="s">
        <v>128</v>
      </c>
      <c r="B1480" t="s">
        <v>73</v>
      </c>
      <c r="C1480" s="13">
        <v>1999</v>
      </c>
      <c r="D1480" s="13">
        <v>50</v>
      </c>
      <c r="E1480" s="12">
        <f t="shared" si="74"/>
        <v>2.5066803030075149E-2</v>
      </c>
      <c r="F1480" s="12">
        <f t="shared" si="73"/>
        <v>1.3342156946460591E-2</v>
      </c>
      <c r="G1480">
        <v>52</v>
      </c>
      <c r="H1480">
        <v>23</v>
      </c>
      <c r="I1480" s="6">
        <v>1697.59</v>
      </c>
    </row>
    <row r="1481" spans="1:9" x14ac:dyDescent="0.35">
      <c r="A1481" t="s">
        <v>75</v>
      </c>
      <c r="B1481" t="s">
        <v>73</v>
      </c>
      <c r="C1481" s="13">
        <v>1999</v>
      </c>
      <c r="D1481" s="13">
        <v>822</v>
      </c>
      <c r="E1481" s="12">
        <f t="shared" si="74"/>
        <v>0.41209824181443544</v>
      </c>
      <c r="F1481" s="12">
        <f t="shared" si="73"/>
        <v>0.21934506019981215</v>
      </c>
      <c r="G1481">
        <v>5354</v>
      </c>
      <c r="H1481">
        <v>21.4</v>
      </c>
      <c r="I1481" s="6">
        <v>590.92999999999995</v>
      </c>
    </row>
    <row r="1482" spans="1:9" x14ac:dyDescent="0.35">
      <c r="A1482" t="s">
        <v>88</v>
      </c>
      <c r="B1482" t="s">
        <v>73</v>
      </c>
      <c r="C1482" s="13">
        <v>1999</v>
      </c>
      <c r="D1482" s="13">
        <v>869</v>
      </c>
      <c r="E1482" s="12">
        <f t="shared" si="74"/>
        <v>0.43566103666270617</v>
      </c>
      <c r="F1482" s="12">
        <f t="shared" si="73"/>
        <v>0.23188668772948512</v>
      </c>
      <c r="G1482">
        <v>72.8</v>
      </c>
      <c r="H1482">
        <v>24</v>
      </c>
      <c r="I1482" s="6">
        <v>1308.21</v>
      </c>
    </row>
    <row r="1483" spans="1:9" x14ac:dyDescent="0.35">
      <c r="A1483" t="s">
        <v>76</v>
      </c>
      <c r="B1483" t="s">
        <v>73</v>
      </c>
      <c r="C1483" s="13">
        <v>1999</v>
      </c>
      <c r="D1483" s="13">
        <v>11167</v>
      </c>
      <c r="E1483" s="12">
        <f t="shared" si="74"/>
        <v>5.598419788736984</v>
      </c>
      <c r="F1483" s="12">
        <f t="shared" si="73"/>
        <v>2.9798373324225089</v>
      </c>
      <c r="G1483">
        <v>95633.600000000006</v>
      </c>
      <c r="H1483">
        <v>21.7</v>
      </c>
      <c r="I1483" s="6">
        <v>201.94</v>
      </c>
    </row>
    <row r="1484" spans="1:9" x14ac:dyDescent="0.35">
      <c r="A1484" t="s">
        <v>109</v>
      </c>
      <c r="B1484" t="s">
        <v>73</v>
      </c>
      <c r="C1484" s="13">
        <v>1999</v>
      </c>
      <c r="D1484" s="13">
        <v>63</v>
      </c>
      <c r="E1484" s="12">
        <f t="shared" si="74"/>
        <v>3.1584171817894691E-2</v>
      </c>
      <c r="F1484" s="12">
        <f t="shared" si="73"/>
        <v>1.6811117752540346E-2</v>
      </c>
      <c r="G1484">
        <v>36.299999999999997</v>
      </c>
      <c r="H1484">
        <v>23.9</v>
      </c>
      <c r="I1484" s="6">
        <v>1200</v>
      </c>
    </row>
    <row r="1485" spans="1:9" x14ac:dyDescent="0.35">
      <c r="A1485" t="s">
        <v>89</v>
      </c>
      <c r="B1485" t="s">
        <v>73</v>
      </c>
      <c r="C1485" s="13">
        <v>1999</v>
      </c>
      <c r="D1485" s="13">
        <v>103</v>
      </c>
      <c r="E1485" s="12">
        <f t="shared" si="74"/>
        <v>5.1637614241954809E-2</v>
      </c>
      <c r="F1485" s="12">
        <f t="shared" si="73"/>
        <v>2.7484843309708819E-2</v>
      </c>
      <c r="G1485">
        <v>261.89999999999998</v>
      </c>
      <c r="H1485">
        <v>24.1</v>
      </c>
      <c r="I1485" s="6">
        <v>0</v>
      </c>
    </row>
    <row r="1486" spans="1:9" x14ac:dyDescent="0.35">
      <c r="A1486" t="s">
        <v>53</v>
      </c>
      <c r="B1486" t="s">
        <v>73</v>
      </c>
      <c r="C1486" s="13">
        <v>1999</v>
      </c>
      <c r="D1486" s="13">
        <v>228</v>
      </c>
      <c r="E1486" s="12">
        <f t="shared" si="74"/>
        <v>0.11430462181714268</v>
      </c>
      <c r="F1486" s="12">
        <f t="shared" si="73"/>
        <v>6.0840235675860298E-2</v>
      </c>
      <c r="G1486">
        <v>812.7</v>
      </c>
      <c r="H1486">
        <v>23.9</v>
      </c>
      <c r="I1486" s="6">
        <v>1772.21</v>
      </c>
    </row>
    <row r="1487" spans="1:9" x14ac:dyDescent="0.35">
      <c r="A1487" t="s">
        <v>78</v>
      </c>
      <c r="B1487" t="s">
        <v>73</v>
      </c>
      <c r="C1487" s="13">
        <v>1999</v>
      </c>
      <c r="D1487" s="13">
        <v>461</v>
      </c>
      <c r="E1487" s="12">
        <f t="shared" si="74"/>
        <v>0.23111592393729288</v>
      </c>
      <c r="F1487" s="12">
        <f t="shared" si="73"/>
        <v>0.12301468704636667</v>
      </c>
      <c r="G1487">
        <v>1534.6</v>
      </c>
      <c r="H1487">
        <v>23.2</v>
      </c>
      <c r="I1487" s="6">
        <v>969.49</v>
      </c>
    </row>
    <row r="1488" spans="1:9" x14ac:dyDescent="0.35">
      <c r="A1488" t="s">
        <v>54</v>
      </c>
      <c r="B1488" t="s">
        <v>73</v>
      </c>
      <c r="C1488" s="13">
        <v>1999</v>
      </c>
      <c r="D1488" s="13">
        <v>36506</v>
      </c>
      <c r="E1488" s="12">
        <f t="shared" si="74"/>
        <v>18.301774228318468</v>
      </c>
      <c r="F1488" s="12">
        <f t="shared" si="73"/>
        <v>9.7413756297498075</v>
      </c>
      <c r="G1488">
        <v>239567.1</v>
      </c>
      <c r="H1488">
        <v>24</v>
      </c>
      <c r="I1488" s="5">
        <v>993.55</v>
      </c>
    </row>
    <row r="1489" spans="1:9" x14ac:dyDescent="0.35">
      <c r="A1489" t="s">
        <v>77</v>
      </c>
      <c r="B1489" t="s">
        <v>73</v>
      </c>
      <c r="C1489" s="13">
        <v>1999</v>
      </c>
      <c r="D1489" s="13">
        <v>198</v>
      </c>
      <c r="E1489" s="12">
        <f t="shared" si="74"/>
        <v>9.9264539999097595E-2</v>
      </c>
      <c r="F1489" s="12">
        <f t="shared" si="73"/>
        <v>5.2834941507983943E-2</v>
      </c>
      <c r="G1489">
        <v>776.8</v>
      </c>
      <c r="H1489">
        <v>19.8</v>
      </c>
      <c r="I1489" s="6">
        <v>1666.59</v>
      </c>
    </row>
    <row r="1490" spans="1:9" x14ac:dyDescent="0.35">
      <c r="A1490" t="s">
        <v>55</v>
      </c>
      <c r="B1490" t="s">
        <v>73</v>
      </c>
      <c r="C1490" s="13">
        <v>1999</v>
      </c>
      <c r="D1490" s="13">
        <v>839</v>
      </c>
      <c r="E1490" s="12">
        <f t="shared" si="74"/>
        <v>0.420620954844661</v>
      </c>
      <c r="F1490" s="12">
        <f t="shared" si="73"/>
        <v>0.22388139356160874</v>
      </c>
      <c r="G1490">
        <v>3823.6</v>
      </c>
      <c r="H1490">
        <v>23.8</v>
      </c>
      <c r="I1490" s="6">
        <v>176.39</v>
      </c>
    </row>
    <row r="1491" spans="1:9" x14ac:dyDescent="0.35">
      <c r="A1491" t="s">
        <v>79</v>
      </c>
      <c r="B1491" t="s">
        <v>73</v>
      </c>
      <c r="C1491" s="13">
        <v>1999</v>
      </c>
      <c r="D1491" s="13">
        <v>41</v>
      </c>
      <c r="E1491" s="12">
        <f t="shared" si="74"/>
        <v>2.0554778484661623E-2</v>
      </c>
      <c r="F1491" s="12">
        <f t="shared" si="73"/>
        <v>1.0940568696097686E-2</v>
      </c>
      <c r="G1491">
        <v>124</v>
      </c>
      <c r="H1491">
        <v>25.7</v>
      </c>
      <c r="I1491" s="6">
        <v>577.91999999999996</v>
      </c>
    </row>
    <row r="1492" spans="1:9" x14ac:dyDescent="0.35">
      <c r="A1492" t="s">
        <v>57</v>
      </c>
      <c r="B1492" t="s">
        <v>73</v>
      </c>
      <c r="C1492" s="13">
        <v>1999</v>
      </c>
      <c r="D1492" s="13">
        <v>176</v>
      </c>
      <c r="E1492" s="12">
        <f t="shared" si="74"/>
        <v>8.8235146665864531E-2</v>
      </c>
      <c r="F1492" s="12">
        <f t="shared" si="73"/>
        <v>4.6964392451541284E-2</v>
      </c>
      <c r="G1492">
        <v>535.79999999999995</v>
      </c>
      <c r="H1492">
        <v>24.1</v>
      </c>
      <c r="I1492" s="6">
        <v>737.22</v>
      </c>
    </row>
    <row r="1493" spans="1:9" x14ac:dyDescent="0.35">
      <c r="A1493" t="s">
        <v>59</v>
      </c>
      <c r="B1493" t="s">
        <v>73</v>
      </c>
      <c r="C1493" s="13">
        <v>1999</v>
      </c>
      <c r="D1493" s="13">
        <v>2282</v>
      </c>
      <c r="E1493" s="12">
        <f t="shared" si="74"/>
        <v>1.1440488902926298</v>
      </c>
      <c r="F1493" s="12">
        <f t="shared" si="73"/>
        <v>0.60893604303646154</v>
      </c>
      <c r="G1493">
        <v>8840.9</v>
      </c>
      <c r="H1493">
        <v>23.7</v>
      </c>
      <c r="I1493" s="6">
        <v>1053.73</v>
      </c>
    </row>
    <row r="1494" spans="1:9" x14ac:dyDescent="0.35">
      <c r="A1494" t="s">
        <v>58</v>
      </c>
      <c r="B1494" t="s">
        <v>73</v>
      </c>
      <c r="C1494" s="13">
        <v>1999</v>
      </c>
      <c r="D1494" s="13">
        <v>236</v>
      </c>
      <c r="E1494" s="12">
        <f t="shared" si="74"/>
        <v>0.1183153103019547</v>
      </c>
      <c r="F1494" s="12">
        <f t="shared" si="73"/>
        <v>6.2974980787293994E-2</v>
      </c>
      <c r="G1494">
        <v>912.6</v>
      </c>
      <c r="H1494">
        <v>23.9</v>
      </c>
      <c r="I1494" s="6">
        <v>2159.75</v>
      </c>
    </row>
    <row r="1495" spans="1:9" x14ac:dyDescent="0.35">
      <c r="A1495" t="s">
        <v>60</v>
      </c>
      <c r="B1495" t="s">
        <v>73</v>
      </c>
      <c r="C1495" s="13">
        <v>1999</v>
      </c>
      <c r="D1495" s="13">
        <v>9183</v>
      </c>
      <c r="E1495" s="12">
        <f t="shared" si="74"/>
        <v>4.6037690445036024</v>
      </c>
      <c r="F1495" s="12">
        <f t="shared" si="73"/>
        <v>2.4504205447869523</v>
      </c>
      <c r="G1495">
        <v>36653.4</v>
      </c>
      <c r="H1495">
        <v>23.1</v>
      </c>
      <c r="I1495" s="6">
        <v>1721.85</v>
      </c>
    </row>
    <row r="1496" spans="1:9" x14ac:dyDescent="0.35">
      <c r="A1496" t="s">
        <v>62</v>
      </c>
      <c r="B1496" t="s">
        <v>73</v>
      </c>
      <c r="C1496" s="13">
        <v>1999</v>
      </c>
      <c r="D1496" s="13">
        <v>24</v>
      </c>
      <c r="E1496" s="12">
        <f t="shared" si="74"/>
        <v>1.2032065454436072E-2</v>
      </c>
      <c r="F1496" s="12">
        <f t="shared" si="73"/>
        <v>6.4042353343010854E-3</v>
      </c>
      <c r="G1496">
        <v>314</v>
      </c>
      <c r="H1496">
        <v>26</v>
      </c>
      <c r="I1496" s="6">
        <v>729.82</v>
      </c>
    </row>
    <row r="1497" spans="1:9" x14ac:dyDescent="0.35">
      <c r="A1497" t="s">
        <v>63</v>
      </c>
      <c r="B1497" t="s">
        <v>73</v>
      </c>
      <c r="C1497" s="13">
        <v>1999</v>
      </c>
      <c r="D1497" s="13">
        <v>835</v>
      </c>
      <c r="E1497" s="12">
        <f t="shared" si="74"/>
        <v>0.41861561060225499</v>
      </c>
      <c r="F1497" s="12">
        <f t="shared" si="73"/>
        <v>0.2228140210058919</v>
      </c>
      <c r="G1497">
        <v>6556.6</v>
      </c>
      <c r="H1497">
        <v>22.2</v>
      </c>
      <c r="I1497" s="6">
        <v>396.45</v>
      </c>
    </row>
    <row r="1498" spans="1:9" x14ac:dyDescent="0.35">
      <c r="A1498" t="s">
        <v>80</v>
      </c>
      <c r="B1498" t="s">
        <v>73</v>
      </c>
      <c r="C1498" s="13">
        <v>1999</v>
      </c>
      <c r="D1498" s="13">
        <v>10263</v>
      </c>
      <c r="E1498" s="12">
        <f t="shared" si="74"/>
        <v>5.1452119899532249</v>
      </c>
      <c r="F1498" s="12">
        <f t="shared" si="73"/>
        <v>2.7386111348305011</v>
      </c>
      <c r="G1498">
        <v>102426.6</v>
      </c>
      <c r="H1498">
        <v>23.4</v>
      </c>
      <c r="I1498" s="6">
        <v>403.25</v>
      </c>
    </row>
    <row r="1499" spans="1:9" x14ac:dyDescent="0.35">
      <c r="A1499" t="s">
        <v>64</v>
      </c>
      <c r="B1499" t="s">
        <v>73</v>
      </c>
      <c r="C1499" s="13">
        <v>1999</v>
      </c>
      <c r="D1499" s="13">
        <v>7152</v>
      </c>
      <c r="E1499" s="12">
        <f t="shared" si="74"/>
        <v>3.5855555054219495</v>
      </c>
      <c r="F1499" s="12">
        <f t="shared" si="73"/>
        <v>1.908462129621723</v>
      </c>
      <c r="G1499">
        <v>60126</v>
      </c>
      <c r="H1499">
        <v>24</v>
      </c>
      <c r="I1499" s="6">
        <v>318.76</v>
      </c>
    </row>
    <row r="1500" spans="1:9" x14ac:dyDescent="0.35">
      <c r="A1500" t="s">
        <v>90</v>
      </c>
      <c r="B1500" t="s">
        <v>73</v>
      </c>
      <c r="C1500" s="13">
        <v>1999</v>
      </c>
      <c r="D1500" s="13">
        <v>791</v>
      </c>
      <c r="E1500" s="12">
        <f t="shared" si="74"/>
        <v>0.39655682393578884</v>
      </c>
      <c r="F1500" s="12">
        <f t="shared" si="73"/>
        <v>0.21107292289300658</v>
      </c>
      <c r="G1500">
        <v>5256.5</v>
      </c>
      <c r="H1500">
        <v>21.5</v>
      </c>
      <c r="I1500" s="6">
        <v>314.43</v>
      </c>
    </row>
    <row r="1501" spans="1:9" x14ac:dyDescent="0.35">
      <c r="A1501" t="s">
        <v>81</v>
      </c>
      <c r="B1501" t="s">
        <v>73</v>
      </c>
      <c r="C1501" s="13">
        <v>1999</v>
      </c>
      <c r="D1501" s="13">
        <v>1644</v>
      </c>
      <c r="E1501" s="12">
        <f t="shared" si="74"/>
        <v>0.82419648362887088</v>
      </c>
      <c r="F1501" s="12">
        <f t="shared" si="73"/>
        <v>0.43869012039962429</v>
      </c>
      <c r="G1501">
        <v>15877</v>
      </c>
      <c r="H1501">
        <v>24.2</v>
      </c>
      <c r="I1501" s="6">
        <v>783.09</v>
      </c>
    </row>
    <row r="1502" spans="1:9" x14ac:dyDescent="0.35">
      <c r="A1502" t="s">
        <v>65</v>
      </c>
      <c r="B1502" t="s">
        <v>73</v>
      </c>
      <c r="C1502" s="13">
        <v>1999</v>
      </c>
      <c r="D1502" s="13">
        <v>36</v>
      </c>
      <c r="E1502" s="12">
        <f t="shared" si="74"/>
        <v>1.8048098181654107E-2</v>
      </c>
      <c r="F1502" s="12">
        <f t="shared" si="73"/>
        <v>9.6063530014516268E-3</v>
      </c>
      <c r="G1502">
        <v>174.7</v>
      </c>
      <c r="H1502">
        <v>21.8</v>
      </c>
      <c r="I1502" s="6">
        <v>550.12</v>
      </c>
    </row>
    <row r="1503" spans="1:9" x14ac:dyDescent="0.35">
      <c r="A1503" t="s">
        <v>83</v>
      </c>
      <c r="B1503" t="s">
        <v>73</v>
      </c>
      <c r="C1503" s="13">
        <v>1999</v>
      </c>
      <c r="D1503" s="13">
        <v>3369</v>
      </c>
      <c r="E1503" s="12">
        <f t="shared" si="74"/>
        <v>1.6890011881664637</v>
      </c>
      <c r="F1503" s="12">
        <f t="shared" si="73"/>
        <v>0.89899453505251481</v>
      </c>
      <c r="G1503">
        <v>44099</v>
      </c>
      <c r="H1503">
        <v>24.3</v>
      </c>
      <c r="I1503" s="6">
        <v>729.58</v>
      </c>
    </row>
    <row r="1504" spans="1:9" x14ac:dyDescent="0.35">
      <c r="A1504" t="s">
        <v>82</v>
      </c>
      <c r="B1504" t="s">
        <v>73</v>
      </c>
      <c r="C1504" s="13">
        <v>1999</v>
      </c>
      <c r="D1504" s="13">
        <v>496</v>
      </c>
      <c r="E1504" s="12">
        <f t="shared" si="74"/>
        <v>0.24866268605834549</v>
      </c>
      <c r="F1504" s="12">
        <f>(D1504/374752)*100</f>
        <v>0.13235419690888908</v>
      </c>
      <c r="G1504">
        <v>2944.8999999999996</v>
      </c>
      <c r="H1504">
        <v>23.799999999999997</v>
      </c>
      <c r="I1504" s="6">
        <v>349.75</v>
      </c>
    </row>
    <row r="1505" spans="1:16" x14ac:dyDescent="0.35">
      <c r="A1505" t="s">
        <v>68</v>
      </c>
      <c r="B1505" t="s">
        <v>73</v>
      </c>
      <c r="C1505" s="13">
        <v>1999</v>
      </c>
      <c r="D1505" s="13">
        <v>46000</v>
      </c>
      <c r="E1505" s="12">
        <f t="shared" si="74"/>
        <v>23.061458787669139</v>
      </c>
      <c r="F1505" s="12">
        <f>(D1505/374752)*100</f>
        <v>12.274784390743745</v>
      </c>
      <c r="G1505">
        <v>324397.09999999998</v>
      </c>
      <c r="H1505">
        <v>20.100000000000001</v>
      </c>
      <c r="I1505" s="6">
        <v>494.23</v>
      </c>
    </row>
    <row r="1506" spans="1:16" x14ac:dyDescent="0.35">
      <c r="A1506" t="s">
        <v>69</v>
      </c>
      <c r="B1506" t="s">
        <v>73</v>
      </c>
      <c r="C1506" s="13">
        <v>1999</v>
      </c>
      <c r="D1506" s="13">
        <v>879</v>
      </c>
      <c r="E1506" s="12">
        <f t="shared" si="74"/>
        <v>0.44067439726872115</v>
      </c>
      <c r="F1506" s="12">
        <f>(D1506/374752)*100</f>
        <v>0.23455511911877722</v>
      </c>
      <c r="G1506">
        <v>17126</v>
      </c>
      <c r="H1506">
        <v>21</v>
      </c>
      <c r="I1506" s="5">
        <v>274.18</v>
      </c>
    </row>
    <row r="1507" spans="1:16" x14ac:dyDescent="0.35">
      <c r="A1507" t="s">
        <v>70</v>
      </c>
      <c r="B1507" t="s">
        <v>73</v>
      </c>
      <c r="C1507" s="13">
        <v>1999</v>
      </c>
      <c r="D1507" s="13">
        <v>199467</v>
      </c>
      <c r="E1507" s="12">
        <f t="shared" si="74"/>
        <v>100</v>
      </c>
      <c r="F1507" s="12">
        <f>(D1507/374752)*100</f>
        <v>53.226400392793103</v>
      </c>
      <c r="G1507" s="11">
        <v>1420731.6999999997</v>
      </c>
      <c r="O1507" s="6"/>
    </row>
    <row r="1508" spans="1:16" x14ac:dyDescent="0.35">
      <c r="A1508" t="s">
        <v>30</v>
      </c>
      <c r="B1508" t="s">
        <v>28</v>
      </c>
      <c r="C1508" s="13">
        <v>1998</v>
      </c>
      <c r="D1508" s="13">
        <v>1633</v>
      </c>
      <c r="E1508" s="12">
        <f>(D1508/166005)*100</f>
        <v>0.98370531008102158</v>
      </c>
      <c r="F1508" s="12">
        <f>(D1508/342547)*100</f>
        <v>0.47672290225866815</v>
      </c>
      <c r="G1508">
        <v>23562.5</v>
      </c>
      <c r="H1508">
        <v>15.4</v>
      </c>
      <c r="I1508" s="3">
        <v>183.93</v>
      </c>
      <c r="O1508" s="6"/>
    </row>
    <row r="1509" spans="1:16" x14ac:dyDescent="0.35">
      <c r="A1509" t="s">
        <v>31</v>
      </c>
      <c r="B1509" t="s">
        <v>28</v>
      </c>
      <c r="C1509" s="13">
        <v>1998</v>
      </c>
      <c r="D1509" s="13">
        <v>70629</v>
      </c>
      <c r="E1509" s="12">
        <f t="shared" ref="E1509:E1534" si="75">(D1509/166005)*100</f>
        <v>42.546308846119089</v>
      </c>
      <c r="F1509" s="12">
        <f t="shared" ref="F1509:F1569" si="76">(D1509/342547)*100</f>
        <v>20.61877640148651</v>
      </c>
      <c r="G1509">
        <v>428827.2</v>
      </c>
      <c r="H1509">
        <v>22.8</v>
      </c>
      <c r="I1509" s="3">
        <v>1087.8599999999999</v>
      </c>
      <c r="O1509" s="5"/>
    </row>
    <row r="1510" spans="1:16" x14ac:dyDescent="0.35">
      <c r="A1510" t="s">
        <v>3</v>
      </c>
      <c r="B1510" t="s">
        <v>28</v>
      </c>
      <c r="C1510" s="13">
        <v>1998</v>
      </c>
      <c r="D1510" s="13">
        <v>21147</v>
      </c>
      <c r="E1510" s="12">
        <f t="shared" si="75"/>
        <v>12.738772928526249</v>
      </c>
      <c r="F1510" s="12">
        <f t="shared" si="76"/>
        <v>6.1734594084899301</v>
      </c>
      <c r="G1510">
        <v>155977.4</v>
      </c>
      <c r="H1510">
        <v>19.399999999999999</v>
      </c>
      <c r="I1510" s="3">
        <v>237.97</v>
      </c>
      <c r="O1510" s="6"/>
    </row>
    <row r="1511" spans="1:16" x14ac:dyDescent="0.35">
      <c r="A1511" t="s">
        <v>97</v>
      </c>
      <c r="B1511" t="s">
        <v>28</v>
      </c>
      <c r="C1511" s="13">
        <v>1998</v>
      </c>
      <c r="D1511" s="13">
        <v>617</v>
      </c>
      <c r="E1511" s="12">
        <f t="shared" si="75"/>
        <v>0.37167555194120661</v>
      </c>
      <c r="F1511" s="12">
        <f t="shared" si="76"/>
        <v>0.18012126803037248</v>
      </c>
      <c r="G1511">
        <v>3485.1</v>
      </c>
      <c r="H1511">
        <v>21</v>
      </c>
      <c r="I1511" s="3">
        <v>187.26</v>
      </c>
      <c r="O1511" s="6"/>
    </row>
    <row r="1512" spans="1:16" x14ac:dyDescent="0.35">
      <c r="A1512" t="s">
        <v>4</v>
      </c>
      <c r="B1512" t="s">
        <v>28</v>
      </c>
      <c r="C1512" s="13">
        <v>1998</v>
      </c>
      <c r="D1512" s="13">
        <v>44807</v>
      </c>
      <c r="E1512" s="12">
        <f t="shared" si="75"/>
        <v>26.991355682057772</v>
      </c>
      <c r="F1512" s="12">
        <f t="shared" si="76"/>
        <v>13.080540772507129</v>
      </c>
      <c r="G1512">
        <v>392753.3</v>
      </c>
      <c r="H1512">
        <v>19.7</v>
      </c>
      <c r="I1512" s="3">
        <v>184.92</v>
      </c>
      <c r="O1512" s="6"/>
    </row>
    <row r="1513" spans="1:16" x14ac:dyDescent="0.35">
      <c r="A1513" t="s">
        <v>5</v>
      </c>
      <c r="B1513" t="s">
        <v>28</v>
      </c>
      <c r="C1513" s="13">
        <v>1998</v>
      </c>
      <c r="D1513" s="13">
        <v>1294</v>
      </c>
      <c r="E1513" s="12">
        <f t="shared" si="75"/>
        <v>0.77949459353633932</v>
      </c>
      <c r="F1513" s="12">
        <f t="shared" si="76"/>
        <v>0.37775838060178601</v>
      </c>
      <c r="G1513">
        <v>4277.3999999999996</v>
      </c>
      <c r="H1513">
        <v>23</v>
      </c>
      <c r="I1513" s="3">
        <v>959.66</v>
      </c>
      <c r="O1513" s="6"/>
    </row>
    <row r="1514" spans="1:16" x14ac:dyDescent="0.35">
      <c r="A1514" t="s">
        <v>98</v>
      </c>
      <c r="B1514" t="s">
        <v>28</v>
      </c>
      <c r="C1514" s="13">
        <v>1998</v>
      </c>
      <c r="D1514" s="13">
        <v>98</v>
      </c>
      <c r="E1514" s="12">
        <f t="shared" si="75"/>
        <v>5.9034366434745945E-2</v>
      </c>
      <c r="F1514" s="12">
        <f t="shared" si="76"/>
        <v>2.8609212750367104E-2</v>
      </c>
      <c r="G1514">
        <v>202.8</v>
      </c>
      <c r="H1514">
        <v>21.8</v>
      </c>
      <c r="I1514" s="3">
        <v>731.04</v>
      </c>
      <c r="O1514" s="6"/>
    </row>
    <row r="1515" spans="1:16" x14ac:dyDescent="0.35">
      <c r="A1515" t="s">
        <v>6</v>
      </c>
      <c r="B1515" t="s">
        <v>28</v>
      </c>
      <c r="C1515" s="13">
        <v>1998</v>
      </c>
      <c r="D1515" s="13">
        <v>10</v>
      </c>
      <c r="E1515" s="12">
        <f t="shared" si="75"/>
        <v>6.0239149423210146E-3</v>
      </c>
      <c r="F1515" s="12">
        <f t="shared" si="76"/>
        <v>2.9193074235068475E-3</v>
      </c>
      <c r="G1515"/>
      <c r="H1515"/>
      <c r="I1515"/>
      <c r="O1515" s="6"/>
    </row>
    <row r="1516" spans="1:16" x14ac:dyDescent="0.35">
      <c r="A1516" t="s">
        <v>8</v>
      </c>
      <c r="B1516" t="s">
        <v>28</v>
      </c>
      <c r="C1516" s="13">
        <v>1998</v>
      </c>
      <c r="D1516" s="13">
        <v>2328</v>
      </c>
      <c r="E1516" s="12">
        <f t="shared" si="75"/>
        <v>1.4023673985723322</v>
      </c>
      <c r="F1516" s="12">
        <f t="shared" si="76"/>
        <v>0.67961476819239408</v>
      </c>
      <c r="G1516">
        <v>18641.2</v>
      </c>
      <c r="H1516">
        <v>20.399999999999999</v>
      </c>
      <c r="I1516" s="3">
        <v>259.02</v>
      </c>
      <c r="O1516" s="6"/>
    </row>
    <row r="1517" spans="1:16" x14ac:dyDescent="0.35">
      <c r="A1517" t="s">
        <v>9</v>
      </c>
      <c r="B1517" t="s">
        <v>28</v>
      </c>
      <c r="C1517" s="13">
        <v>1998</v>
      </c>
      <c r="D1517" s="13">
        <v>34</v>
      </c>
      <c r="E1517" s="12">
        <f t="shared" si="75"/>
        <v>2.0481310803891449E-2</v>
      </c>
      <c r="F1517" s="12">
        <f t="shared" si="76"/>
        <v>9.9256452399232812E-3</v>
      </c>
      <c r="G1517">
        <v>188.6</v>
      </c>
      <c r="H1517">
        <v>23.2</v>
      </c>
      <c r="I1517" s="3">
        <v>1376.62</v>
      </c>
      <c r="O1517" s="6"/>
      <c r="P1517" s="3"/>
    </row>
    <row r="1518" spans="1:16" x14ac:dyDescent="0.35">
      <c r="A1518" t="s">
        <v>33</v>
      </c>
      <c r="B1518" t="s">
        <v>28</v>
      </c>
      <c r="C1518" s="13">
        <v>1998</v>
      </c>
      <c r="D1518" s="13">
        <v>1357</v>
      </c>
      <c r="E1518" s="12">
        <f t="shared" si="75"/>
        <v>0.81744525767296161</v>
      </c>
      <c r="F1518" s="12">
        <f t="shared" si="76"/>
        <v>0.3961500173698792</v>
      </c>
      <c r="G1518">
        <v>6637.1</v>
      </c>
      <c r="H1518">
        <v>22.1</v>
      </c>
      <c r="I1518" s="3">
        <v>500.9</v>
      </c>
      <c r="O1518" s="6"/>
      <c r="P1518" s="3"/>
    </row>
    <row r="1519" spans="1:16" x14ac:dyDescent="0.35">
      <c r="A1519" t="s">
        <v>10</v>
      </c>
      <c r="B1519" t="s">
        <v>28</v>
      </c>
      <c r="C1519" s="13">
        <v>1998</v>
      </c>
      <c r="D1519" s="13">
        <v>5021</v>
      </c>
      <c r="E1519" s="12">
        <f t="shared" si="75"/>
        <v>3.0246076925393814</v>
      </c>
      <c r="F1519" s="12">
        <f t="shared" si="76"/>
        <v>1.4657842573427882</v>
      </c>
      <c r="G1519">
        <v>54263.4</v>
      </c>
      <c r="H1519">
        <v>21.6</v>
      </c>
      <c r="I1519" s="3">
        <v>223.16</v>
      </c>
      <c r="O1519" s="6"/>
      <c r="P1519" s="3"/>
    </row>
    <row r="1520" spans="1:16" x14ac:dyDescent="0.35">
      <c r="A1520" t="s">
        <v>11</v>
      </c>
      <c r="B1520" t="s">
        <v>28</v>
      </c>
      <c r="C1520" s="13">
        <v>1998</v>
      </c>
      <c r="D1520" s="13">
        <v>92</v>
      </c>
      <c r="E1520" s="12">
        <f t="shared" si="75"/>
        <v>5.5420017469353329E-2</v>
      </c>
      <c r="F1520" s="12">
        <f t="shared" si="76"/>
        <v>2.6857628296262998E-2</v>
      </c>
      <c r="G1520">
        <v>549.29999999999995</v>
      </c>
      <c r="H1520">
        <v>22.6</v>
      </c>
      <c r="I1520" s="3">
        <v>666.49</v>
      </c>
      <c r="O1520" s="6"/>
      <c r="P1520" s="3"/>
    </row>
    <row r="1521" spans="1:16" x14ac:dyDescent="0.35">
      <c r="A1521" t="s">
        <v>34</v>
      </c>
      <c r="B1521" t="s">
        <v>28</v>
      </c>
      <c r="C1521" s="13">
        <v>1998</v>
      </c>
      <c r="D1521" s="13">
        <v>730</v>
      </c>
      <c r="E1521" s="12">
        <f t="shared" si="75"/>
        <v>0.4397457907894341</v>
      </c>
      <c r="F1521" s="12">
        <f t="shared" si="76"/>
        <v>0.21310944191599984</v>
      </c>
      <c r="G1521">
        <v>6659</v>
      </c>
      <c r="H1521">
        <v>19.8</v>
      </c>
      <c r="I1521" s="3">
        <v>176.99</v>
      </c>
      <c r="O1521" s="6"/>
      <c r="P1521" s="3"/>
    </row>
    <row r="1522" spans="1:16" x14ac:dyDescent="0.35">
      <c r="A1522" t="s">
        <v>13</v>
      </c>
      <c r="B1522" t="s">
        <v>28</v>
      </c>
      <c r="C1522" s="13">
        <v>1998</v>
      </c>
      <c r="D1522" s="13">
        <v>1048</v>
      </c>
      <c r="E1522" s="12">
        <f t="shared" si="75"/>
        <v>0.6313062859552423</v>
      </c>
      <c r="F1522" s="12">
        <f t="shared" si="76"/>
        <v>0.3059434179835176</v>
      </c>
      <c r="G1522">
        <v>2464.3000000000002</v>
      </c>
      <c r="H1522">
        <v>22.3</v>
      </c>
      <c r="I1522" s="3">
        <v>1123.6099999999999</v>
      </c>
      <c r="O1522" s="6"/>
      <c r="P1522" s="3"/>
    </row>
    <row r="1523" spans="1:16" x14ac:dyDescent="0.35">
      <c r="A1523" t="s">
        <v>35</v>
      </c>
      <c r="B1523" t="s">
        <v>28</v>
      </c>
      <c r="C1523" s="13">
        <v>1998</v>
      </c>
      <c r="D1523" s="13">
        <v>331</v>
      </c>
      <c r="E1523" s="12">
        <f t="shared" si="75"/>
        <v>0.19939158459082559</v>
      </c>
      <c r="F1523" s="12">
        <f t="shared" si="76"/>
        <v>9.6629075718076635E-2</v>
      </c>
      <c r="G1523">
        <v>1237.2</v>
      </c>
      <c r="H1523">
        <v>22.8</v>
      </c>
      <c r="I1523" s="3">
        <v>1226.8599999999999</v>
      </c>
      <c r="O1523" s="6"/>
      <c r="P1523" s="3"/>
    </row>
    <row r="1524" spans="1:16" x14ac:dyDescent="0.35">
      <c r="A1524" t="s">
        <v>14</v>
      </c>
      <c r="B1524" t="s">
        <v>28</v>
      </c>
      <c r="C1524" s="13">
        <v>1998</v>
      </c>
      <c r="D1524" s="13">
        <v>47</v>
      </c>
      <c r="E1524" s="12">
        <f t="shared" si="75"/>
        <v>2.8312400228908768E-2</v>
      </c>
      <c r="F1524" s="12">
        <f t="shared" si="76"/>
        <v>1.3720744890482181E-2</v>
      </c>
      <c r="G1524">
        <v>139.69999999999999</v>
      </c>
      <c r="H1524">
        <v>22.8</v>
      </c>
      <c r="I1524" s="3">
        <v>1436.71</v>
      </c>
      <c r="O1524" s="6"/>
      <c r="P1524" s="3"/>
    </row>
    <row r="1525" spans="1:16" x14ac:dyDescent="0.35">
      <c r="A1525" t="s">
        <v>15</v>
      </c>
      <c r="B1525" t="s">
        <v>28</v>
      </c>
      <c r="C1525" s="13">
        <v>1998</v>
      </c>
      <c r="D1525" s="13">
        <v>9403</v>
      </c>
      <c r="E1525" s="12">
        <f t="shared" si="75"/>
        <v>5.6642872202644492</v>
      </c>
      <c r="F1525" s="12">
        <f t="shared" si="76"/>
        <v>2.7450247703234885</v>
      </c>
      <c r="G1525">
        <v>61547.7</v>
      </c>
      <c r="H1525">
        <v>21.9</v>
      </c>
      <c r="I1525" s="3">
        <v>827.14</v>
      </c>
      <c r="O1525" s="6"/>
      <c r="P1525" s="3"/>
    </row>
    <row r="1526" spans="1:16" x14ac:dyDescent="0.35">
      <c r="A1526" t="s">
        <v>16</v>
      </c>
      <c r="B1526" t="s">
        <v>28</v>
      </c>
      <c r="C1526" s="13">
        <v>1998</v>
      </c>
      <c r="D1526" s="13">
        <v>36</v>
      </c>
      <c r="E1526" s="12">
        <f t="shared" si="75"/>
        <v>2.168609379235565E-2</v>
      </c>
      <c r="F1526" s="12">
        <f t="shared" si="76"/>
        <v>1.050950672462465E-2</v>
      </c>
      <c r="G1526">
        <v>142.80000000000001</v>
      </c>
      <c r="H1526">
        <v>22.1</v>
      </c>
      <c r="I1526" s="3">
        <v>1271.71</v>
      </c>
      <c r="O1526" s="6"/>
      <c r="P1526" s="3"/>
    </row>
    <row r="1527" spans="1:16" x14ac:dyDescent="0.35">
      <c r="A1527" t="s">
        <v>17</v>
      </c>
      <c r="B1527" t="s">
        <v>28</v>
      </c>
      <c r="C1527" s="13">
        <v>1998</v>
      </c>
      <c r="D1527" s="13">
        <v>1139</v>
      </c>
      <c r="E1527" s="12">
        <f t="shared" si="75"/>
        <v>0.68612391193036359</v>
      </c>
      <c r="F1527" s="12">
        <f t="shared" si="76"/>
        <v>0.3325091155374299</v>
      </c>
      <c r="G1527">
        <v>7872.5</v>
      </c>
      <c r="H1527">
        <v>20.8</v>
      </c>
      <c r="I1527" s="3">
        <v>573.84</v>
      </c>
      <c r="O1527" s="6"/>
      <c r="P1527" s="3"/>
    </row>
    <row r="1528" spans="1:16" x14ac:dyDescent="0.35">
      <c r="A1528" t="s">
        <v>100</v>
      </c>
      <c r="B1528" t="s">
        <v>28</v>
      </c>
      <c r="C1528" s="13">
        <v>1998</v>
      </c>
      <c r="D1528" s="13">
        <v>453</v>
      </c>
      <c r="E1528" s="12">
        <f t="shared" si="75"/>
        <v>0.27288334688714194</v>
      </c>
      <c r="F1528" s="12">
        <f t="shared" si="76"/>
        <v>0.13224462628486017</v>
      </c>
      <c r="G1528">
        <v>2118.8000000000002</v>
      </c>
      <c r="H1528">
        <v>19.7</v>
      </c>
      <c r="I1528" s="3">
        <v>205.85</v>
      </c>
      <c r="O1528" s="6"/>
      <c r="P1528" s="3"/>
    </row>
    <row r="1529" spans="1:16" x14ac:dyDescent="0.35">
      <c r="A1529" t="s">
        <v>18</v>
      </c>
      <c r="B1529" t="s">
        <v>28</v>
      </c>
      <c r="C1529" s="13">
        <v>1998</v>
      </c>
      <c r="D1529" s="13">
        <v>348</v>
      </c>
      <c r="E1529" s="12">
        <f t="shared" si="75"/>
        <v>0.20963223999277131</v>
      </c>
      <c r="F1529" s="12">
        <f t="shared" si="76"/>
        <v>0.10159189833803828</v>
      </c>
      <c r="G1529">
        <v>6235.4</v>
      </c>
      <c r="H1529">
        <v>20.8</v>
      </c>
      <c r="I1529" s="3">
        <v>302.66000000000003</v>
      </c>
      <c r="O1529" s="6"/>
      <c r="P1529" s="3"/>
    </row>
    <row r="1530" spans="1:16" x14ac:dyDescent="0.35">
      <c r="A1530" t="s">
        <v>19</v>
      </c>
      <c r="B1530" t="s">
        <v>28</v>
      </c>
      <c r="C1530" s="13">
        <v>1998</v>
      </c>
      <c r="D1530" s="13">
        <v>119</v>
      </c>
      <c r="E1530" s="12">
        <f t="shared" si="75"/>
        <v>7.1684587813620068E-2</v>
      </c>
      <c r="F1530" s="12">
        <f t="shared" si="76"/>
        <v>3.4739758339731482E-2</v>
      </c>
      <c r="G1530">
        <v>412.4</v>
      </c>
      <c r="H1530">
        <v>20.5</v>
      </c>
      <c r="I1530" s="3">
        <v>1430.4</v>
      </c>
      <c r="O1530" s="6"/>
      <c r="P1530" s="3"/>
    </row>
    <row r="1531" spans="1:16" x14ac:dyDescent="0.35">
      <c r="A1531" t="s">
        <v>22</v>
      </c>
      <c r="B1531" t="s">
        <v>28</v>
      </c>
      <c r="C1531" s="13">
        <v>1998</v>
      </c>
      <c r="D1531" s="13">
        <v>612</v>
      </c>
      <c r="E1531" s="12">
        <f t="shared" si="75"/>
        <v>0.3686635944700461</v>
      </c>
      <c r="F1531" s="12">
        <f t="shared" si="76"/>
        <v>0.17866161431861904</v>
      </c>
      <c r="G1531">
        <v>2719.7</v>
      </c>
      <c r="H1531">
        <v>23.8</v>
      </c>
      <c r="I1531" s="3">
        <v>1335.93</v>
      </c>
      <c r="O1531" s="6"/>
      <c r="P1531" s="3"/>
    </row>
    <row r="1532" spans="1:16" x14ac:dyDescent="0.35">
      <c r="A1532" t="s">
        <v>38</v>
      </c>
      <c r="B1532" t="s">
        <v>28</v>
      </c>
      <c r="C1532" s="13">
        <v>1998</v>
      </c>
      <c r="D1532" s="13">
        <v>2346</v>
      </c>
      <c r="E1532" s="12">
        <f t="shared" si="75"/>
        <v>1.4132104454685099</v>
      </c>
      <c r="F1532" s="12">
        <f t="shared" si="76"/>
        <v>0.68486952155470637</v>
      </c>
      <c r="G1532">
        <v>9946.2000000000007</v>
      </c>
      <c r="H1532">
        <v>22</v>
      </c>
      <c r="I1532" s="3">
        <v>820.67</v>
      </c>
      <c r="O1532" s="6"/>
      <c r="P1532" s="3"/>
    </row>
    <row r="1533" spans="1:16" x14ac:dyDescent="0.35">
      <c r="A1533" t="s">
        <v>23</v>
      </c>
      <c r="B1533" t="s">
        <v>28</v>
      </c>
      <c r="C1533" s="13">
        <v>1998</v>
      </c>
      <c r="D1533" s="13">
        <v>326</v>
      </c>
      <c r="E1533" s="12">
        <f t="shared" si="75"/>
        <v>0.19637962711966506</v>
      </c>
      <c r="F1533" s="12">
        <f t="shared" si="76"/>
        <v>9.5169422006323223E-2</v>
      </c>
      <c r="G1533">
        <v>2666.5</v>
      </c>
      <c r="H1533">
        <v>20.7</v>
      </c>
      <c r="I1533" s="3">
        <v>194</v>
      </c>
      <c r="O1533" s="6"/>
      <c r="P1533" s="3"/>
    </row>
    <row r="1534" spans="1:16" x14ac:dyDescent="0.35">
      <c r="A1534" t="s">
        <v>24</v>
      </c>
      <c r="B1534" t="s">
        <v>28</v>
      </c>
      <c r="C1534" s="13">
        <v>1998</v>
      </c>
      <c r="D1534" s="13">
        <v>166005</v>
      </c>
      <c r="E1534" s="12">
        <f t="shared" si="75"/>
        <v>100</v>
      </c>
      <c r="F1534" s="12">
        <f t="shared" si="76"/>
        <v>48.461962883925416</v>
      </c>
      <c r="G1534" s="11">
        <v>1193527.4999999998</v>
      </c>
      <c r="O1534" s="6"/>
      <c r="P1534" s="3"/>
    </row>
    <row r="1535" spans="1:16" x14ac:dyDescent="0.35">
      <c r="A1535" t="s">
        <v>74</v>
      </c>
      <c r="B1535" t="s">
        <v>73</v>
      </c>
      <c r="C1535" s="13">
        <v>1998</v>
      </c>
      <c r="D1535" s="13">
        <v>1400</v>
      </c>
      <c r="E1535" s="12">
        <f>(D1535/176542)*100</f>
        <v>0.79301242763761604</v>
      </c>
      <c r="F1535" s="12">
        <f t="shared" si="76"/>
        <v>0.40870303929095864</v>
      </c>
      <c r="G1535">
        <v>2448</v>
      </c>
      <c r="H1535">
        <v>20.7</v>
      </c>
      <c r="I1535" s="3">
        <v>346.92</v>
      </c>
      <c r="O1535" s="6"/>
      <c r="P1535" s="3"/>
    </row>
    <row r="1536" spans="1:16" x14ac:dyDescent="0.35">
      <c r="A1536" t="s">
        <v>40</v>
      </c>
      <c r="B1536" t="s">
        <v>73</v>
      </c>
      <c r="C1536" s="13">
        <v>1998</v>
      </c>
      <c r="D1536" s="13">
        <v>10987</v>
      </c>
      <c r="E1536" s="12">
        <f t="shared" ref="E1536:E1569" si="77">(D1536/176542)*100</f>
        <v>6.2234482446103474</v>
      </c>
      <c r="F1536" s="12">
        <f t="shared" si="76"/>
        <v>3.2074430662069733</v>
      </c>
      <c r="G1536">
        <v>100726.3</v>
      </c>
      <c r="H1536">
        <v>22.6</v>
      </c>
      <c r="I1536" s="3">
        <v>307.32</v>
      </c>
      <c r="O1536" s="6"/>
      <c r="P1536" s="3"/>
    </row>
    <row r="1537" spans="1:16" x14ac:dyDescent="0.35">
      <c r="A1537" t="s">
        <v>85</v>
      </c>
      <c r="B1537" t="s">
        <v>73</v>
      </c>
      <c r="C1537" s="13">
        <v>1998</v>
      </c>
      <c r="D1537" s="13">
        <v>54</v>
      </c>
      <c r="E1537" s="12">
        <f t="shared" si="77"/>
        <v>3.0587622208879475E-2</v>
      </c>
      <c r="F1537" s="12">
        <f t="shared" si="76"/>
        <v>1.5764260086936974E-2</v>
      </c>
      <c r="G1537">
        <v>459.8</v>
      </c>
      <c r="H1537">
        <v>20.8</v>
      </c>
      <c r="I1537" s="3">
        <v>298.58</v>
      </c>
      <c r="O1537" s="6"/>
      <c r="P1537" s="3"/>
    </row>
    <row r="1538" spans="1:16" x14ac:dyDescent="0.35">
      <c r="A1538" t="s">
        <v>41</v>
      </c>
      <c r="B1538" t="s">
        <v>73</v>
      </c>
      <c r="C1538" s="13">
        <v>1998</v>
      </c>
      <c r="D1538" s="13">
        <v>1733</v>
      </c>
      <c r="E1538" s="12">
        <f t="shared" si="77"/>
        <v>0.98163609792570605</v>
      </c>
      <c r="F1538" s="12">
        <f t="shared" si="76"/>
        <v>0.50591597649373665</v>
      </c>
      <c r="G1538">
        <v>9140.5</v>
      </c>
      <c r="H1538">
        <v>23.4</v>
      </c>
      <c r="I1538" s="3">
        <v>1468.87</v>
      </c>
      <c r="O1538" s="6"/>
      <c r="P1538" s="3"/>
    </row>
    <row r="1539" spans="1:16" x14ac:dyDescent="0.35">
      <c r="A1539" t="s">
        <v>42</v>
      </c>
      <c r="B1539" t="s">
        <v>73</v>
      </c>
      <c r="C1539" s="13">
        <v>1998</v>
      </c>
      <c r="D1539" s="13">
        <v>34583</v>
      </c>
      <c r="E1539" s="12">
        <f t="shared" si="77"/>
        <v>19.589106274994052</v>
      </c>
      <c r="F1539" s="12">
        <f t="shared" si="76"/>
        <v>10.095840862713731</v>
      </c>
      <c r="G1539">
        <v>228450.2</v>
      </c>
      <c r="H1539">
        <v>23.1</v>
      </c>
      <c r="I1539" s="3">
        <v>1182.76</v>
      </c>
      <c r="O1539" s="6"/>
      <c r="P1539" s="3"/>
    </row>
    <row r="1540" spans="1:16" x14ac:dyDescent="0.35">
      <c r="A1540" t="s">
        <v>43</v>
      </c>
      <c r="B1540" t="s">
        <v>73</v>
      </c>
      <c r="C1540" s="13">
        <v>1998</v>
      </c>
      <c r="D1540" s="13">
        <v>7620</v>
      </c>
      <c r="E1540" s="12">
        <f t="shared" si="77"/>
        <v>4.316253356141881</v>
      </c>
      <c r="F1540" s="12">
        <f>(D1540/342547)*100</f>
        <v>2.2245122567122175</v>
      </c>
      <c r="G1540">
        <v>55898.8</v>
      </c>
      <c r="H1540">
        <v>21.8</v>
      </c>
      <c r="I1540" s="3">
        <v>393.66</v>
      </c>
      <c r="O1540" s="6"/>
      <c r="P1540" s="3"/>
    </row>
    <row r="1541" spans="1:16" x14ac:dyDescent="0.35">
      <c r="A1541" t="s">
        <v>127</v>
      </c>
      <c r="B1541" t="s">
        <v>73</v>
      </c>
      <c r="C1541" s="13">
        <v>1998</v>
      </c>
      <c r="D1541" s="13">
        <v>24</v>
      </c>
      <c r="E1541" s="12">
        <f t="shared" si="77"/>
        <v>1.3594498759501987E-2</v>
      </c>
      <c r="F1541" s="12">
        <f t="shared" si="76"/>
        <v>7.0063378164164341E-3</v>
      </c>
      <c r="G1541">
        <v>432.5</v>
      </c>
      <c r="H1541">
        <v>23.6</v>
      </c>
      <c r="I1541" s="3">
        <v>435.09</v>
      </c>
      <c r="O1541" s="5"/>
      <c r="P1541" s="3"/>
    </row>
    <row r="1542" spans="1:16" x14ac:dyDescent="0.35">
      <c r="A1542" t="s">
        <v>45</v>
      </c>
      <c r="B1542" t="s">
        <v>73</v>
      </c>
      <c r="C1542" s="13">
        <v>1998</v>
      </c>
      <c r="D1542" s="13">
        <v>1031</v>
      </c>
      <c r="E1542" s="12">
        <f t="shared" si="77"/>
        <v>0.58399700921027287</v>
      </c>
      <c r="F1542" s="12">
        <f t="shared" si="76"/>
        <v>0.30098059536355593</v>
      </c>
      <c r="G1542">
        <v>9436.2000000000007</v>
      </c>
      <c r="H1542">
        <v>23.5</v>
      </c>
      <c r="I1542" s="3">
        <v>307.05</v>
      </c>
      <c r="O1542" s="6"/>
      <c r="P1542" s="3"/>
    </row>
    <row r="1543" spans="1:16" x14ac:dyDescent="0.35">
      <c r="A1543" t="s">
        <v>46</v>
      </c>
      <c r="B1543" t="s">
        <v>73</v>
      </c>
      <c r="C1543" s="13">
        <v>1998</v>
      </c>
      <c r="D1543" s="13">
        <v>327</v>
      </c>
      <c r="E1543" s="12">
        <f t="shared" si="77"/>
        <v>0.18522504559821459</v>
      </c>
      <c r="F1543" s="12">
        <f t="shared" si="76"/>
        <v>9.54613527486739E-2</v>
      </c>
      <c r="G1543">
        <v>2862.8</v>
      </c>
      <c r="H1543">
        <v>22.9</v>
      </c>
      <c r="I1543" s="3">
        <v>301.06</v>
      </c>
      <c r="O1543" s="5"/>
      <c r="P1543" s="3"/>
    </row>
    <row r="1544" spans="1:16" x14ac:dyDescent="0.35">
      <c r="A1544" t="s">
        <v>49</v>
      </c>
      <c r="B1544" t="s">
        <v>73</v>
      </c>
      <c r="C1544" s="13">
        <v>1998</v>
      </c>
      <c r="D1544" s="13">
        <v>51</v>
      </c>
      <c r="E1544" s="12">
        <f t="shared" si="77"/>
        <v>2.8888309863941725E-2</v>
      </c>
      <c r="F1544" s="12">
        <f t="shared" si="76"/>
        <v>1.4888467859884921E-2</v>
      </c>
      <c r="G1544">
        <v>272.3</v>
      </c>
      <c r="H1544">
        <v>22.1</v>
      </c>
      <c r="I1544" s="3">
        <v>972.8</v>
      </c>
      <c r="O1544" s="6"/>
      <c r="P1544" s="3"/>
    </row>
    <row r="1545" spans="1:16" x14ac:dyDescent="0.35">
      <c r="A1545" t="s">
        <v>75</v>
      </c>
      <c r="B1545" t="s">
        <v>73</v>
      </c>
      <c r="C1545" s="13">
        <v>1998</v>
      </c>
      <c r="D1545" s="13">
        <v>839</v>
      </c>
      <c r="E1545" s="12">
        <f t="shared" si="77"/>
        <v>0.47524101913425698</v>
      </c>
      <c r="F1545" s="12">
        <f t="shared" si="76"/>
        <v>0.24492989283222449</v>
      </c>
      <c r="G1545">
        <v>6125.2</v>
      </c>
      <c r="H1545">
        <v>20</v>
      </c>
      <c r="I1545" s="3">
        <v>613.26</v>
      </c>
      <c r="O1545" s="6"/>
      <c r="P1545" s="3"/>
    </row>
    <row r="1546" spans="1:16" x14ac:dyDescent="0.35">
      <c r="A1546" t="s">
        <v>88</v>
      </c>
      <c r="B1546" t="s">
        <v>73</v>
      </c>
      <c r="C1546" s="13">
        <v>1998</v>
      </c>
      <c r="D1546" s="13">
        <v>869</v>
      </c>
      <c r="E1546" s="12">
        <f t="shared" si="77"/>
        <v>0.49223414258363446</v>
      </c>
      <c r="F1546" s="12">
        <f t="shared" si="76"/>
        <v>0.25368781510274502</v>
      </c>
      <c r="G1546">
        <v>543.4</v>
      </c>
      <c r="H1546">
        <v>23.3</v>
      </c>
      <c r="I1546" s="3">
        <v>1152.0899999999999</v>
      </c>
      <c r="O1546" s="6"/>
      <c r="P1546" s="3"/>
    </row>
    <row r="1547" spans="1:16" x14ac:dyDescent="0.35">
      <c r="A1547" t="s">
        <v>76</v>
      </c>
      <c r="B1547" t="s">
        <v>73</v>
      </c>
      <c r="C1547" s="13">
        <v>1998</v>
      </c>
      <c r="D1547" s="13">
        <v>10754</v>
      </c>
      <c r="E1547" s="12">
        <f t="shared" si="77"/>
        <v>6.0914683191535159</v>
      </c>
      <c r="F1547" s="12">
        <f t="shared" si="76"/>
        <v>3.1394232032392639</v>
      </c>
      <c r="G1547">
        <v>99093.6</v>
      </c>
      <c r="H1547">
        <v>21</v>
      </c>
      <c r="I1547" s="3">
        <v>212.6</v>
      </c>
      <c r="O1547" s="6"/>
      <c r="P1547" s="3"/>
    </row>
    <row r="1548" spans="1:16" x14ac:dyDescent="0.35">
      <c r="A1548" t="s">
        <v>109</v>
      </c>
      <c r="B1548" t="s">
        <v>73</v>
      </c>
      <c r="C1548" s="13">
        <v>1998</v>
      </c>
      <c r="D1548" s="13">
        <v>26</v>
      </c>
      <c r="E1548" s="12">
        <f t="shared" si="77"/>
        <v>1.4727373656127155E-2</v>
      </c>
      <c r="F1548" s="12">
        <f t="shared" si="76"/>
        <v>7.5901993011178023E-3</v>
      </c>
      <c r="G1548">
        <v>90.7</v>
      </c>
      <c r="H1548">
        <v>19.7</v>
      </c>
      <c r="I1548" s="3">
        <v>116.47</v>
      </c>
      <c r="O1548" s="6"/>
      <c r="P1548" s="3"/>
    </row>
    <row r="1549" spans="1:16" x14ac:dyDescent="0.35">
      <c r="A1549" t="s">
        <v>89</v>
      </c>
      <c r="B1549" t="s">
        <v>73</v>
      </c>
      <c r="C1549" s="13">
        <v>1998</v>
      </c>
      <c r="D1549" s="13">
        <v>103</v>
      </c>
      <c r="E1549" s="12">
        <f t="shared" si="77"/>
        <v>5.8343057176196027E-2</v>
      </c>
      <c r="F1549" s="12">
        <f t="shared" si="76"/>
        <v>3.0068866462120526E-2</v>
      </c>
      <c r="G1549">
        <v>484.7</v>
      </c>
      <c r="H1549">
        <v>22.8</v>
      </c>
      <c r="I1549" s="3">
        <v>0</v>
      </c>
      <c r="O1549" s="6"/>
      <c r="P1549" s="3"/>
    </row>
    <row r="1550" spans="1:16" x14ac:dyDescent="0.35">
      <c r="A1550" t="s">
        <v>53</v>
      </c>
      <c r="B1550" t="s">
        <v>73</v>
      </c>
      <c r="C1550" s="13">
        <v>1998</v>
      </c>
      <c r="D1550" s="13">
        <v>161</v>
      </c>
      <c r="E1550" s="12">
        <f t="shared" si="77"/>
        <v>9.1196429178325836E-2</v>
      </c>
      <c r="F1550" s="12">
        <f t="shared" si="76"/>
        <v>4.7000849518460244E-2</v>
      </c>
      <c r="G1550">
        <v>439.4</v>
      </c>
      <c r="H1550">
        <v>23.1</v>
      </c>
      <c r="I1550" s="3">
        <v>1415.35</v>
      </c>
      <c r="O1550" s="6"/>
      <c r="P1550" s="3"/>
    </row>
    <row r="1551" spans="1:16" x14ac:dyDescent="0.35">
      <c r="A1551" t="s">
        <v>78</v>
      </c>
      <c r="B1551" t="s">
        <v>73</v>
      </c>
      <c r="C1551" s="13">
        <v>1998</v>
      </c>
      <c r="D1551" s="13">
        <v>363</v>
      </c>
      <c r="E1551" s="12">
        <f t="shared" si="77"/>
        <v>0.20561679373746755</v>
      </c>
      <c r="F1551" s="12">
        <f t="shared" si="76"/>
        <v>0.10597085947329857</v>
      </c>
      <c r="G1551">
        <v>1186.3</v>
      </c>
      <c r="H1551">
        <v>23.9</v>
      </c>
      <c r="I1551" s="3">
        <v>1080.67</v>
      </c>
      <c r="O1551" s="6"/>
      <c r="P1551" s="3"/>
    </row>
    <row r="1552" spans="1:16" x14ac:dyDescent="0.35">
      <c r="A1552" t="s">
        <v>54</v>
      </c>
      <c r="B1552" t="s">
        <v>73</v>
      </c>
      <c r="C1552" s="13">
        <v>1998</v>
      </c>
      <c r="D1552" s="13">
        <v>28114</v>
      </c>
      <c r="E1552" s="12">
        <f t="shared" si="77"/>
        <v>15.924822421859956</v>
      </c>
      <c r="F1552" s="12">
        <f t="shared" si="76"/>
        <v>8.2073408904471492</v>
      </c>
      <c r="G1552">
        <v>201491</v>
      </c>
      <c r="H1552">
        <v>23.1</v>
      </c>
      <c r="I1552" s="3">
        <v>1014.86</v>
      </c>
      <c r="O1552" s="6"/>
      <c r="P1552" s="3"/>
    </row>
    <row r="1553" spans="1:16" x14ac:dyDescent="0.35">
      <c r="A1553" t="s">
        <v>77</v>
      </c>
      <c r="B1553" t="s">
        <v>73</v>
      </c>
      <c r="C1553" s="13">
        <v>1998</v>
      </c>
      <c r="D1553" s="13">
        <v>184</v>
      </c>
      <c r="E1553" s="12">
        <f t="shared" si="77"/>
        <v>0.10422449048951524</v>
      </c>
      <c r="F1553" s="12">
        <f t="shared" si="76"/>
        <v>5.3715256592525996E-2</v>
      </c>
      <c r="G1553">
        <v>580</v>
      </c>
      <c r="H1553">
        <v>19.899999999999999</v>
      </c>
      <c r="I1553" s="3">
        <v>1453.83</v>
      </c>
      <c r="O1553" s="6"/>
      <c r="P1553" s="3"/>
    </row>
    <row r="1554" spans="1:16" x14ac:dyDescent="0.35">
      <c r="A1554" t="s">
        <v>55</v>
      </c>
      <c r="B1554" t="s">
        <v>73</v>
      </c>
      <c r="C1554" s="13">
        <v>1998</v>
      </c>
      <c r="D1554" s="13">
        <v>836</v>
      </c>
      <c r="E1554" s="12">
        <f t="shared" si="77"/>
        <v>0.47354170678931923</v>
      </c>
      <c r="F1554" s="12">
        <f t="shared" si="76"/>
        <v>0.24405410060517244</v>
      </c>
      <c r="G1554">
        <v>4675.5</v>
      </c>
      <c r="H1554">
        <v>23</v>
      </c>
      <c r="I1554" s="3">
        <v>224.19</v>
      </c>
      <c r="O1554" s="6"/>
      <c r="P1554" s="3"/>
    </row>
    <row r="1555" spans="1:16" x14ac:dyDescent="0.35">
      <c r="A1555" t="s">
        <v>57</v>
      </c>
      <c r="B1555" t="s">
        <v>73</v>
      </c>
      <c r="C1555" s="13">
        <v>1998</v>
      </c>
      <c r="D1555" s="13">
        <v>169</v>
      </c>
      <c r="E1555" s="12">
        <f t="shared" si="77"/>
        <v>9.5727928764826498E-2</v>
      </c>
      <c r="F1555" s="12">
        <f t="shared" si="76"/>
        <v>4.9336295457265714E-2</v>
      </c>
      <c r="G1555">
        <v>463</v>
      </c>
      <c r="H1555">
        <v>23.2</v>
      </c>
      <c r="I1555" s="3">
        <v>1269.01</v>
      </c>
      <c r="O1555" s="6"/>
      <c r="P1555" s="3"/>
    </row>
    <row r="1556" spans="1:16" x14ac:dyDescent="0.35">
      <c r="A1556" t="s">
        <v>58</v>
      </c>
      <c r="B1556" t="s">
        <v>73</v>
      </c>
      <c r="C1556" s="13">
        <v>1998</v>
      </c>
      <c r="D1556" s="13">
        <v>178</v>
      </c>
      <c r="E1556" s="12">
        <f t="shared" si="77"/>
        <v>0.10082586579963976</v>
      </c>
      <c r="F1556" s="12">
        <f t="shared" si="76"/>
        <v>5.1963672138421881E-2</v>
      </c>
      <c r="G1556">
        <v>573.29999999999995</v>
      </c>
      <c r="H1556">
        <v>23.9</v>
      </c>
      <c r="I1556" s="3">
        <v>2108.16</v>
      </c>
    </row>
    <row r="1557" spans="1:16" x14ac:dyDescent="0.35">
      <c r="A1557" t="s">
        <v>59</v>
      </c>
      <c r="B1557" t="s">
        <v>73</v>
      </c>
      <c r="C1557" s="13">
        <v>1998</v>
      </c>
      <c r="D1557" s="13">
        <v>2136</v>
      </c>
      <c r="E1557" s="12">
        <f t="shared" si="77"/>
        <v>1.2099103895956769</v>
      </c>
      <c r="F1557" s="12">
        <f t="shared" si="76"/>
        <v>0.62356406566106259</v>
      </c>
      <c r="G1557">
        <v>8787.4</v>
      </c>
      <c r="H1557">
        <v>21.9</v>
      </c>
      <c r="I1557" s="3">
        <v>929.02</v>
      </c>
      <c r="O1557" s="6"/>
      <c r="P1557" s="3"/>
    </row>
    <row r="1558" spans="1:16" x14ac:dyDescent="0.35">
      <c r="A1558" t="s">
        <v>60</v>
      </c>
      <c r="B1558" t="s">
        <v>73</v>
      </c>
      <c r="C1558" s="13">
        <v>1998</v>
      </c>
      <c r="D1558" s="13">
        <v>8179</v>
      </c>
      <c r="E1558" s="12">
        <f t="shared" si="77"/>
        <v>4.6328918897486151</v>
      </c>
      <c r="F1558" s="12">
        <f t="shared" si="76"/>
        <v>2.3877015416862504</v>
      </c>
      <c r="G1558">
        <v>28922.9</v>
      </c>
      <c r="H1558">
        <v>22.8</v>
      </c>
      <c r="I1558" s="3">
        <v>1632.29</v>
      </c>
      <c r="O1558" s="6"/>
      <c r="P1558" s="3"/>
    </row>
    <row r="1559" spans="1:16" x14ac:dyDescent="0.35">
      <c r="A1559" t="s">
        <v>62</v>
      </c>
      <c r="B1559" t="s">
        <v>73</v>
      </c>
      <c r="C1559" s="13">
        <v>1998</v>
      </c>
      <c r="D1559" s="13">
        <v>2</v>
      </c>
      <c r="E1559" s="12">
        <f t="shared" si="77"/>
        <v>1.1328748966251657E-3</v>
      </c>
      <c r="F1559" s="12">
        <f t="shared" si="76"/>
        <v>5.838614847013694E-4</v>
      </c>
      <c r="G1559">
        <v>363.4</v>
      </c>
      <c r="H1559">
        <v>20.6</v>
      </c>
      <c r="I1559" s="3">
        <v>665.71</v>
      </c>
      <c r="O1559" s="6"/>
      <c r="P1559" s="3"/>
    </row>
    <row r="1560" spans="1:16" x14ac:dyDescent="0.35">
      <c r="A1560" t="s">
        <v>63</v>
      </c>
      <c r="B1560" t="s">
        <v>73</v>
      </c>
      <c r="C1560" s="13">
        <v>1998</v>
      </c>
      <c r="D1560" s="13">
        <v>842</v>
      </c>
      <c r="E1560" s="12">
        <f t="shared" si="77"/>
        <v>0.47694033147919479</v>
      </c>
      <c r="F1560" s="12">
        <f t="shared" si="76"/>
        <v>0.24580568505927652</v>
      </c>
      <c r="G1560">
        <v>5835.9</v>
      </c>
      <c r="H1560">
        <v>22</v>
      </c>
      <c r="I1560" s="3">
        <v>380.36</v>
      </c>
      <c r="O1560" s="6"/>
      <c r="P1560" s="3"/>
    </row>
    <row r="1561" spans="1:16" x14ac:dyDescent="0.35">
      <c r="A1561" t="s">
        <v>80</v>
      </c>
      <c r="B1561" t="s">
        <v>73</v>
      </c>
      <c r="C1561" s="13">
        <v>1998</v>
      </c>
      <c r="D1561" s="13">
        <v>9636</v>
      </c>
      <c r="E1561" s="12">
        <f t="shared" si="77"/>
        <v>5.4581912519400486</v>
      </c>
      <c r="F1561" s="12">
        <f t="shared" si="76"/>
        <v>2.8130446332911978</v>
      </c>
      <c r="G1561">
        <v>106971.2</v>
      </c>
      <c r="H1561">
        <v>22</v>
      </c>
      <c r="I1561" s="3">
        <v>383.71</v>
      </c>
      <c r="O1561" s="6"/>
      <c r="P1561" s="3"/>
    </row>
    <row r="1562" spans="1:16" x14ac:dyDescent="0.35">
      <c r="A1562" t="s">
        <v>64</v>
      </c>
      <c r="B1562" t="s">
        <v>73</v>
      </c>
      <c r="C1562" s="13">
        <v>1998</v>
      </c>
      <c r="D1562" s="13">
        <v>6818</v>
      </c>
      <c r="E1562" s="12">
        <f t="shared" si="77"/>
        <v>3.8619705225951901</v>
      </c>
      <c r="F1562" s="12">
        <f t="shared" si="76"/>
        <v>1.9903838013469684</v>
      </c>
      <c r="G1562">
        <v>61627.4</v>
      </c>
      <c r="H1562">
        <v>22.5</v>
      </c>
      <c r="I1562" s="3">
        <v>385.49</v>
      </c>
      <c r="O1562" s="6"/>
      <c r="P1562" s="3"/>
    </row>
    <row r="1563" spans="1:16" x14ac:dyDescent="0.35">
      <c r="A1563" t="s">
        <v>90</v>
      </c>
      <c r="B1563" t="s">
        <v>73</v>
      </c>
      <c r="C1563" s="13">
        <v>1998</v>
      </c>
      <c r="D1563" s="13">
        <v>791</v>
      </c>
      <c r="E1563" s="12">
        <f t="shared" si="77"/>
        <v>0.44805202161525298</v>
      </c>
      <c r="F1563" s="12">
        <f t="shared" si="76"/>
        <v>0.23091721719939159</v>
      </c>
      <c r="G1563">
        <v>5918.4</v>
      </c>
      <c r="H1563">
        <v>21.6</v>
      </c>
      <c r="I1563" s="3">
        <v>331.39</v>
      </c>
      <c r="O1563" s="6"/>
      <c r="P1563" s="3"/>
    </row>
    <row r="1564" spans="1:16" x14ac:dyDescent="0.35">
      <c r="A1564" t="s">
        <v>81</v>
      </c>
      <c r="B1564" t="s">
        <v>73</v>
      </c>
      <c r="C1564" s="13">
        <v>1998</v>
      </c>
      <c r="D1564" s="13">
        <v>1169</v>
      </c>
      <c r="E1564" s="12">
        <f t="shared" si="77"/>
        <v>0.66216537707740941</v>
      </c>
      <c r="F1564" s="12">
        <f t="shared" si="76"/>
        <v>0.34126703780795042</v>
      </c>
      <c r="G1564">
        <v>8178.1</v>
      </c>
      <c r="H1564">
        <v>22.6</v>
      </c>
      <c r="I1564" s="3">
        <v>957.28</v>
      </c>
      <c r="O1564" s="6"/>
      <c r="P1564" s="3"/>
    </row>
    <row r="1565" spans="1:16" x14ac:dyDescent="0.35">
      <c r="A1565" t="s">
        <v>83</v>
      </c>
      <c r="B1565" t="s">
        <v>73</v>
      </c>
      <c r="C1565" s="13">
        <v>1998</v>
      </c>
      <c r="D1565" s="13">
        <v>1983</v>
      </c>
      <c r="E1565" s="12">
        <f t="shared" si="77"/>
        <v>1.1232454600038517</v>
      </c>
      <c r="F1565" s="12">
        <f t="shared" si="76"/>
        <v>0.57889866208140783</v>
      </c>
      <c r="G1565">
        <v>22017.4</v>
      </c>
      <c r="H1565">
        <v>23.3</v>
      </c>
      <c r="I1565" s="3">
        <v>868.69</v>
      </c>
      <c r="O1565" s="6"/>
      <c r="P1565" s="3"/>
    </row>
    <row r="1566" spans="1:16" x14ac:dyDescent="0.35">
      <c r="A1566" t="s">
        <v>82</v>
      </c>
      <c r="B1566" t="s">
        <v>73</v>
      </c>
      <c r="C1566" s="13">
        <v>1998</v>
      </c>
      <c r="D1566" s="13">
        <v>431</v>
      </c>
      <c r="E1566" s="12">
        <f t="shared" si="77"/>
        <v>0.24413454022272321</v>
      </c>
      <c r="F1566" s="12">
        <f t="shared" si="76"/>
        <v>0.12582214995314511</v>
      </c>
      <c r="G1566">
        <v>1433.7</v>
      </c>
      <c r="H1566">
        <v>22.6</v>
      </c>
      <c r="I1566" s="3">
        <v>413.26</v>
      </c>
      <c r="O1566" s="6"/>
      <c r="P1566" s="3"/>
    </row>
    <row r="1567" spans="1:16" x14ac:dyDescent="0.35">
      <c r="A1567" t="s">
        <v>68</v>
      </c>
      <c r="B1567" t="s">
        <v>73</v>
      </c>
      <c r="C1567" s="13">
        <v>1998</v>
      </c>
      <c r="D1567" s="13">
        <v>43380</v>
      </c>
      <c r="E1567" s="12">
        <f t="shared" si="77"/>
        <v>24.572056507799843</v>
      </c>
      <c r="F1567" s="12">
        <f t="shared" si="76"/>
        <v>12.663955603172703</v>
      </c>
      <c r="G1567">
        <v>339711.9</v>
      </c>
      <c r="H1567">
        <v>18.5</v>
      </c>
      <c r="I1567" s="3">
        <v>460.32</v>
      </c>
      <c r="O1567" s="6"/>
      <c r="P1567" s="3"/>
    </row>
    <row r="1568" spans="1:16" x14ac:dyDescent="0.35">
      <c r="A1568" t="s">
        <v>69</v>
      </c>
      <c r="B1568" t="s">
        <v>73</v>
      </c>
      <c r="C1568" s="13">
        <v>1998</v>
      </c>
      <c r="D1568" s="13">
        <v>751</v>
      </c>
      <c r="E1568" s="12">
        <f t="shared" si="77"/>
        <v>0.42539452368274971</v>
      </c>
      <c r="F1568" s="12">
        <f t="shared" si="76"/>
        <v>0.21923998750536422</v>
      </c>
      <c r="G1568">
        <v>15802.7</v>
      </c>
      <c r="H1568">
        <v>21.1</v>
      </c>
      <c r="I1568" s="3">
        <v>213.82</v>
      </c>
      <c r="O1568" s="6"/>
      <c r="P1568" s="3"/>
    </row>
    <row r="1569" spans="1:21" x14ac:dyDescent="0.35">
      <c r="A1569" t="s">
        <v>70</v>
      </c>
      <c r="B1569" t="s">
        <v>73</v>
      </c>
      <c r="C1569" s="13">
        <v>1998</v>
      </c>
      <c r="D1569" s="13">
        <v>176542</v>
      </c>
      <c r="E1569" s="12">
        <f t="shared" si="77"/>
        <v>100</v>
      </c>
      <c r="F1569" s="12">
        <f t="shared" si="76"/>
        <v>51.538037116074584</v>
      </c>
      <c r="G1569" s="11">
        <v>1331443.9000000001</v>
      </c>
      <c r="O1569" s="6"/>
      <c r="P1569" s="3"/>
    </row>
    <row r="1570" spans="1:21" x14ac:dyDescent="0.35">
      <c r="A1570" t="s">
        <v>30</v>
      </c>
      <c r="B1570" t="s">
        <v>28</v>
      </c>
      <c r="C1570" s="13">
        <v>1997</v>
      </c>
      <c r="D1570" s="13">
        <v>1616</v>
      </c>
      <c r="E1570" s="12">
        <f>(D1570/162042)*100</f>
        <v>0.99727231211661183</v>
      </c>
      <c r="F1570" s="12">
        <f>(D1570/328882)*100</f>
        <v>0.49136164338577359</v>
      </c>
      <c r="G1570">
        <v>29952.799999999999</v>
      </c>
      <c r="H1570">
        <v>15.5</v>
      </c>
      <c r="I1570" s="5">
        <v>192.55</v>
      </c>
      <c r="T1570" s="2"/>
      <c r="U1570" s="6"/>
    </row>
    <row r="1571" spans="1:21" x14ac:dyDescent="0.35">
      <c r="A1571" t="s">
        <v>31</v>
      </c>
      <c r="B1571" t="s">
        <v>28</v>
      </c>
      <c r="C1571" s="13">
        <v>1997</v>
      </c>
      <c r="D1571" s="13">
        <v>65058</v>
      </c>
      <c r="E1571" s="12">
        <f t="shared" ref="E1571:E1595" si="78">(D1571/162042)*100</f>
        <v>40.148850298070869</v>
      </c>
      <c r="F1571" s="12">
        <f t="shared" ref="F1571:F1629" si="79">(D1571/328882)*100</f>
        <v>19.781562992197809</v>
      </c>
      <c r="G1571">
        <v>491406.3</v>
      </c>
      <c r="H1571">
        <v>23.6</v>
      </c>
      <c r="I1571" s="6">
        <v>1161.07</v>
      </c>
      <c r="T1571" s="2"/>
      <c r="U1571" s="6"/>
    </row>
    <row r="1572" spans="1:21" x14ac:dyDescent="0.35">
      <c r="A1572" t="s">
        <v>3</v>
      </c>
      <c r="B1572" t="s">
        <v>28</v>
      </c>
      <c r="C1572" s="13">
        <v>1997</v>
      </c>
      <c r="D1572" s="13">
        <v>21449</v>
      </c>
      <c r="E1572" s="12">
        <f t="shared" si="78"/>
        <v>13.236691721899261</v>
      </c>
      <c r="F1572" s="12">
        <f t="shared" si="79"/>
        <v>6.5217920105083289</v>
      </c>
      <c r="G1572">
        <v>170710.6</v>
      </c>
      <c r="H1572" s="2">
        <v>20.100000000000001</v>
      </c>
      <c r="I1572" s="6">
        <v>274.44</v>
      </c>
      <c r="T1572" s="2"/>
      <c r="U1572" s="6"/>
    </row>
    <row r="1573" spans="1:21" x14ac:dyDescent="0.35">
      <c r="A1573" t="s">
        <v>97</v>
      </c>
      <c r="B1573" t="s">
        <v>28</v>
      </c>
      <c r="C1573" s="13">
        <v>1997</v>
      </c>
      <c r="D1573" s="13">
        <v>617</v>
      </c>
      <c r="E1573" s="12">
        <f t="shared" si="78"/>
        <v>0.38076548055442416</v>
      </c>
      <c r="F1573" s="12">
        <f t="shared" si="79"/>
        <v>0.1876052809214247</v>
      </c>
      <c r="G1573">
        <v>5060.7</v>
      </c>
      <c r="H1573" s="2">
        <v>20.6</v>
      </c>
      <c r="I1573" s="6">
        <v>196.26</v>
      </c>
      <c r="T1573" s="2"/>
      <c r="U1573" s="6"/>
    </row>
    <row r="1574" spans="1:21" x14ac:dyDescent="0.35">
      <c r="A1574" t="s">
        <v>4</v>
      </c>
      <c r="B1574" t="s">
        <v>28</v>
      </c>
      <c r="C1574" s="13">
        <v>1997</v>
      </c>
      <c r="D1574" s="13">
        <v>45787</v>
      </c>
      <c r="E1574" s="12">
        <f t="shared" si="78"/>
        <v>28.256254551289175</v>
      </c>
      <c r="F1574" s="12">
        <f t="shared" si="79"/>
        <v>13.922014582737882</v>
      </c>
      <c r="G1574">
        <v>475082</v>
      </c>
      <c r="H1574" s="2">
        <v>21</v>
      </c>
      <c r="I1574" s="6">
        <v>207.55</v>
      </c>
      <c r="T1574" s="2"/>
      <c r="U1574" s="6"/>
    </row>
    <row r="1575" spans="1:21" x14ac:dyDescent="0.35">
      <c r="A1575" t="s">
        <v>5</v>
      </c>
      <c r="B1575" t="s">
        <v>28</v>
      </c>
      <c r="C1575" s="13">
        <v>1997</v>
      </c>
      <c r="D1575" s="13">
        <v>1424</v>
      </c>
      <c r="E1575" s="12">
        <f t="shared" si="78"/>
        <v>0.87878451265721236</v>
      </c>
      <c r="F1575" s="12">
        <f t="shared" si="79"/>
        <v>0.43298204219142428</v>
      </c>
      <c r="G1575">
        <v>9957.7000000000007</v>
      </c>
      <c r="H1575" s="2">
        <v>23.1</v>
      </c>
      <c r="I1575" s="6">
        <v>912.84</v>
      </c>
      <c r="T1575" s="2"/>
      <c r="U1575" s="6"/>
    </row>
    <row r="1576" spans="1:21" x14ac:dyDescent="0.35">
      <c r="A1576" t="s">
        <v>98</v>
      </c>
      <c r="B1576" t="s">
        <v>28</v>
      </c>
      <c r="C1576" s="13">
        <v>1997</v>
      </c>
      <c r="D1576" s="13">
        <v>102</v>
      </c>
      <c r="E1576" s="12">
        <f t="shared" si="78"/>
        <v>6.2946643462805943E-2</v>
      </c>
      <c r="F1576" s="12">
        <f t="shared" si="79"/>
        <v>3.1014163134498084E-2</v>
      </c>
      <c r="G1576">
        <v>370.6</v>
      </c>
      <c r="H1576" s="2">
        <v>23.3</v>
      </c>
      <c r="I1576" s="6">
        <v>517.28</v>
      </c>
      <c r="T1576" s="2"/>
      <c r="U1576" s="6"/>
    </row>
    <row r="1577" spans="1:21" x14ac:dyDescent="0.35">
      <c r="A1577" t="s">
        <v>8</v>
      </c>
      <c r="B1577" t="s">
        <v>28</v>
      </c>
      <c r="C1577" s="13">
        <v>1997</v>
      </c>
      <c r="D1577" s="13">
        <v>2346</v>
      </c>
      <c r="E1577" s="12">
        <f t="shared" si="78"/>
        <v>1.4477727996445366</v>
      </c>
      <c r="F1577" s="12">
        <f t="shared" si="79"/>
        <v>0.71332575209345594</v>
      </c>
      <c r="G1577">
        <v>17306.900000000001</v>
      </c>
      <c r="H1577" s="2">
        <v>19.899999999999999</v>
      </c>
      <c r="I1577" s="6">
        <v>293.16000000000003</v>
      </c>
      <c r="T1577" s="2"/>
      <c r="U1577" s="6"/>
    </row>
    <row r="1578" spans="1:21" x14ac:dyDescent="0.35">
      <c r="A1578" t="s">
        <v>33</v>
      </c>
      <c r="B1578" t="s">
        <v>28</v>
      </c>
      <c r="C1578" s="13">
        <v>1997</v>
      </c>
      <c r="D1578" s="13">
        <v>1256</v>
      </c>
      <c r="E1578" s="12">
        <f t="shared" si="78"/>
        <v>0.77510768813023778</v>
      </c>
      <c r="F1578" s="12">
        <f t="shared" si="79"/>
        <v>0.38189989114636858</v>
      </c>
      <c r="G1578">
        <v>8109.4</v>
      </c>
      <c r="H1578" s="2">
        <v>22.6</v>
      </c>
      <c r="I1578" s="6">
        <v>521.41999999999996</v>
      </c>
      <c r="T1578" s="2"/>
      <c r="U1578" s="6"/>
    </row>
    <row r="1579" spans="1:21" x14ac:dyDescent="0.35">
      <c r="A1579" t="s">
        <v>10</v>
      </c>
      <c r="B1579" t="s">
        <v>28</v>
      </c>
      <c r="C1579" s="13">
        <v>1997</v>
      </c>
      <c r="D1579" s="13">
        <v>5207</v>
      </c>
      <c r="E1579" s="12">
        <f t="shared" si="78"/>
        <v>3.213364436380691</v>
      </c>
      <c r="F1579" s="12">
        <f t="shared" si="79"/>
        <v>1.5832426219738387</v>
      </c>
      <c r="G1579">
        <v>53782.6</v>
      </c>
      <c r="H1579" s="2">
        <v>22.7</v>
      </c>
      <c r="I1579" s="6">
        <v>227.68</v>
      </c>
      <c r="T1579" s="2"/>
      <c r="U1579" s="6"/>
    </row>
    <row r="1580" spans="1:21" x14ac:dyDescent="0.35">
      <c r="A1580" t="s">
        <v>11</v>
      </c>
      <c r="B1580" t="s">
        <v>28</v>
      </c>
      <c r="C1580" s="13">
        <v>1997</v>
      </c>
      <c r="D1580" s="13">
        <v>79</v>
      </c>
      <c r="E1580" s="12">
        <f t="shared" si="78"/>
        <v>4.8752792485898713E-2</v>
      </c>
      <c r="F1580" s="12">
        <f t="shared" si="79"/>
        <v>2.4020773408091656E-2</v>
      </c>
      <c r="G1580">
        <v>547.70000000000005</v>
      </c>
      <c r="H1580" s="2">
        <v>22.6</v>
      </c>
      <c r="I1580" s="6">
        <v>665.09</v>
      </c>
      <c r="T1580" s="2"/>
      <c r="U1580" s="6"/>
    </row>
    <row r="1581" spans="1:21" x14ac:dyDescent="0.35">
      <c r="A1581" t="s">
        <v>34</v>
      </c>
      <c r="B1581" t="s">
        <v>28</v>
      </c>
      <c r="C1581" s="13">
        <v>1997</v>
      </c>
      <c r="D1581" s="13">
        <v>813</v>
      </c>
      <c r="E1581" s="12">
        <f t="shared" si="78"/>
        <v>0.50172177583589439</v>
      </c>
      <c r="F1581" s="12">
        <f t="shared" si="79"/>
        <v>0.24720112380732301</v>
      </c>
      <c r="G1581">
        <v>7518.1</v>
      </c>
      <c r="H1581" s="2">
        <v>20.100000000000001</v>
      </c>
      <c r="I1581" s="6">
        <v>184.54</v>
      </c>
      <c r="T1581" s="2"/>
      <c r="U1581" s="6"/>
    </row>
    <row r="1582" spans="1:21" x14ac:dyDescent="0.35">
      <c r="A1582" t="s">
        <v>13</v>
      </c>
      <c r="B1582" t="s">
        <v>28</v>
      </c>
      <c r="C1582" s="13">
        <v>1997</v>
      </c>
      <c r="D1582" s="13">
        <v>1009</v>
      </c>
      <c r="E1582" s="12">
        <f t="shared" si="78"/>
        <v>0.62267807111736462</v>
      </c>
      <c r="F1582" s="12">
        <f t="shared" si="79"/>
        <v>0.30679696669322126</v>
      </c>
      <c r="G1582">
        <v>5064</v>
      </c>
      <c r="H1582" s="2">
        <v>22.3</v>
      </c>
      <c r="I1582" s="6">
        <v>1122.54</v>
      </c>
      <c r="T1582" s="2"/>
      <c r="U1582" s="6"/>
    </row>
    <row r="1583" spans="1:21" x14ac:dyDescent="0.35">
      <c r="A1583" t="s">
        <v>35</v>
      </c>
      <c r="B1583" t="s">
        <v>28</v>
      </c>
      <c r="C1583" s="13">
        <v>1997</v>
      </c>
      <c r="D1583" s="13">
        <v>140</v>
      </c>
      <c r="E1583" s="12">
        <f t="shared" si="78"/>
        <v>8.6397353772478744E-2</v>
      </c>
      <c r="F1583" s="12">
        <f t="shared" si="79"/>
        <v>4.2568459204213059E-2</v>
      </c>
      <c r="G1583">
        <v>1136.4000000000001</v>
      </c>
      <c r="H1583">
        <v>22.8</v>
      </c>
      <c r="I1583" s="6">
        <v>1349.74</v>
      </c>
      <c r="T1583" s="2"/>
      <c r="U1583" s="5"/>
    </row>
    <row r="1584" spans="1:21" x14ac:dyDescent="0.35">
      <c r="A1584" t="s">
        <v>14</v>
      </c>
      <c r="B1584" t="s">
        <v>28</v>
      </c>
      <c r="C1584" s="13">
        <v>1997</v>
      </c>
      <c r="D1584" s="13">
        <v>48</v>
      </c>
      <c r="E1584" s="12">
        <f t="shared" si="78"/>
        <v>2.9621949864849853E-2</v>
      </c>
      <c r="F1584" s="12">
        <f t="shared" si="79"/>
        <v>1.4594900298587336E-2</v>
      </c>
      <c r="G1584">
        <v>231.3</v>
      </c>
      <c r="H1584">
        <v>23.5</v>
      </c>
      <c r="I1584" s="6">
        <v>1741.7</v>
      </c>
      <c r="T1584" s="2"/>
      <c r="U1584" s="6"/>
    </row>
    <row r="1585" spans="1:21" x14ac:dyDescent="0.35">
      <c r="A1585" t="s">
        <v>15</v>
      </c>
      <c r="B1585" t="s">
        <v>28</v>
      </c>
      <c r="C1585" s="13">
        <v>1997</v>
      </c>
      <c r="D1585" s="13">
        <v>9819</v>
      </c>
      <c r="E1585" s="12">
        <f t="shared" si="78"/>
        <v>6.0595401192283482</v>
      </c>
      <c r="F1585" s="12">
        <f t="shared" si="79"/>
        <v>2.9855692923297719</v>
      </c>
      <c r="G1585">
        <v>74185.899999999994</v>
      </c>
      <c r="H1585">
        <v>22.6</v>
      </c>
      <c r="I1585" s="6">
        <v>788.24</v>
      </c>
      <c r="U1585" s="6"/>
    </row>
    <row r="1586" spans="1:21" x14ac:dyDescent="0.35">
      <c r="A1586" t="s">
        <v>16</v>
      </c>
      <c r="B1586" t="s">
        <v>28</v>
      </c>
      <c r="C1586" s="13">
        <v>1997</v>
      </c>
      <c r="D1586" s="13">
        <v>23</v>
      </c>
      <c r="E1586" s="12">
        <f t="shared" si="78"/>
        <v>1.4193850976907221E-2</v>
      </c>
      <c r="F1586" s="12">
        <f t="shared" si="79"/>
        <v>6.9933897264064316E-3</v>
      </c>
      <c r="G1586">
        <v>137.6</v>
      </c>
      <c r="H1586">
        <v>24.3</v>
      </c>
      <c r="I1586" s="6">
        <v>1150.08</v>
      </c>
      <c r="U1586" s="6"/>
    </row>
    <row r="1587" spans="1:21" x14ac:dyDescent="0.35">
      <c r="A1587" t="s">
        <v>17</v>
      </c>
      <c r="B1587" t="s">
        <v>28</v>
      </c>
      <c r="C1587" s="13">
        <v>1997</v>
      </c>
      <c r="D1587" s="13">
        <v>1121</v>
      </c>
      <c r="E1587" s="12">
        <f t="shared" si="78"/>
        <v>0.69179595413534767</v>
      </c>
      <c r="F1587" s="12">
        <f t="shared" si="79"/>
        <v>0.34085173405659175</v>
      </c>
      <c r="G1587">
        <v>9227.7999999999993</v>
      </c>
      <c r="H1587">
        <v>21.9</v>
      </c>
      <c r="I1587" s="6">
        <v>575.03</v>
      </c>
      <c r="U1587" s="6"/>
    </row>
    <row r="1588" spans="1:21" x14ac:dyDescent="0.35">
      <c r="A1588" t="s">
        <v>100</v>
      </c>
      <c r="B1588" t="s">
        <v>28</v>
      </c>
      <c r="C1588" s="13">
        <v>1997</v>
      </c>
      <c r="D1588" s="13">
        <v>453</v>
      </c>
      <c r="E1588" s="12">
        <f t="shared" si="78"/>
        <v>0.27955715184952046</v>
      </c>
      <c r="F1588" s="12">
        <f t="shared" si="79"/>
        <v>0.13773937156791796</v>
      </c>
      <c r="G1588">
        <v>2546.9</v>
      </c>
      <c r="H1588">
        <v>19</v>
      </c>
      <c r="I1588" s="6">
        <v>226.69</v>
      </c>
      <c r="U1588" s="6"/>
    </row>
    <row r="1589" spans="1:21" x14ac:dyDescent="0.35">
      <c r="A1589" t="s">
        <v>101</v>
      </c>
      <c r="B1589" t="s">
        <v>28</v>
      </c>
      <c r="C1589" s="13">
        <v>1997</v>
      </c>
      <c r="D1589" s="13">
        <v>50</v>
      </c>
      <c r="E1589" s="12">
        <f t="shared" si="78"/>
        <v>3.0856197775885261E-2</v>
      </c>
      <c r="F1589" s="12">
        <f t="shared" si="79"/>
        <v>1.5203021144361808E-2</v>
      </c>
      <c r="G1589">
        <v>57.9</v>
      </c>
      <c r="H1589">
        <v>22.2</v>
      </c>
      <c r="I1589" s="6">
        <v>692.49</v>
      </c>
    </row>
    <row r="1590" spans="1:21" x14ac:dyDescent="0.35">
      <c r="A1590" t="s">
        <v>18</v>
      </c>
      <c r="B1590" t="s">
        <v>28</v>
      </c>
      <c r="C1590" s="13">
        <v>1997</v>
      </c>
      <c r="D1590" s="13">
        <v>304</v>
      </c>
      <c r="E1590" s="12">
        <f t="shared" si="78"/>
        <v>0.18760568247738241</v>
      </c>
      <c r="F1590" s="12">
        <f t="shared" si="79"/>
        <v>9.243436855771979E-2</v>
      </c>
      <c r="G1590">
        <v>6294.4</v>
      </c>
      <c r="H1590">
        <v>22.2</v>
      </c>
      <c r="I1590" s="6">
        <v>306.17</v>
      </c>
    </row>
    <row r="1591" spans="1:21" x14ac:dyDescent="0.35">
      <c r="A1591" t="s">
        <v>19</v>
      </c>
      <c r="B1591" t="s">
        <v>28</v>
      </c>
      <c r="C1591" s="13">
        <v>1997</v>
      </c>
      <c r="D1591" s="13">
        <v>119</v>
      </c>
      <c r="E1591" s="12">
        <f t="shared" si="78"/>
        <v>7.3437750706606936E-2</v>
      </c>
      <c r="F1591" s="12">
        <f t="shared" si="79"/>
        <v>3.6183190323581103E-2</v>
      </c>
      <c r="G1591">
        <v>150.1</v>
      </c>
      <c r="H1591">
        <v>24.3</v>
      </c>
      <c r="I1591" s="6">
        <v>1371.39</v>
      </c>
    </row>
    <row r="1592" spans="1:21" x14ac:dyDescent="0.35">
      <c r="A1592" t="s">
        <v>22</v>
      </c>
      <c r="B1592" t="s">
        <v>28</v>
      </c>
      <c r="C1592" s="13">
        <v>1997</v>
      </c>
      <c r="D1592" s="13">
        <v>435</v>
      </c>
      <c r="E1592" s="12">
        <f t="shared" si="78"/>
        <v>0.26844892065020182</v>
      </c>
      <c r="F1592" s="12">
        <f t="shared" si="79"/>
        <v>0.13226628395594772</v>
      </c>
      <c r="G1592">
        <v>2847.8</v>
      </c>
      <c r="H1592">
        <v>24.6</v>
      </c>
      <c r="I1592" s="6">
        <v>1398.74</v>
      </c>
    </row>
    <row r="1593" spans="1:21" x14ac:dyDescent="0.35">
      <c r="A1593" t="s">
        <v>38</v>
      </c>
      <c r="B1593" t="s">
        <v>28</v>
      </c>
      <c r="C1593" s="13">
        <v>1997</v>
      </c>
      <c r="D1593" s="13">
        <v>2449</v>
      </c>
      <c r="E1593" s="12">
        <f t="shared" si="78"/>
        <v>1.5113365670628602</v>
      </c>
      <c r="F1593" s="12">
        <f t="shared" si="79"/>
        <v>0.74464397565084128</v>
      </c>
      <c r="G1593">
        <v>11929.4</v>
      </c>
      <c r="H1593">
        <v>21.9</v>
      </c>
      <c r="I1593" s="6">
        <v>803.16</v>
      </c>
    </row>
    <row r="1594" spans="1:21" x14ac:dyDescent="0.35">
      <c r="A1594" t="s">
        <v>23</v>
      </c>
      <c r="B1594" t="s">
        <v>28</v>
      </c>
      <c r="C1594" s="13">
        <v>1997</v>
      </c>
      <c r="D1594" s="13">
        <v>320</v>
      </c>
      <c r="E1594" s="12">
        <f t="shared" si="78"/>
        <v>0.1974796657656657</v>
      </c>
      <c r="F1594" s="12">
        <f t="shared" si="79"/>
        <v>9.7299335323915576E-2</v>
      </c>
      <c r="G1594">
        <v>47916.3</v>
      </c>
      <c r="H1594">
        <v>21.3</v>
      </c>
      <c r="I1594" s="6">
        <v>175.76</v>
      </c>
    </row>
    <row r="1595" spans="1:21" x14ac:dyDescent="0.35">
      <c r="A1595" t="s">
        <v>24</v>
      </c>
      <c r="B1595" t="s">
        <v>28</v>
      </c>
      <c r="C1595" s="13">
        <v>1997</v>
      </c>
      <c r="D1595" s="13">
        <v>162042</v>
      </c>
      <c r="E1595" s="12">
        <f t="shared" si="78"/>
        <v>100</v>
      </c>
      <c r="F1595" s="12">
        <f t="shared" si="79"/>
        <v>49.270559045493521</v>
      </c>
      <c r="G1595" s="13">
        <v>1431531.1999999997</v>
      </c>
      <c r="H1595" s="13"/>
      <c r="O1595" s="6"/>
    </row>
    <row r="1596" spans="1:21" x14ac:dyDescent="0.35">
      <c r="A1596" t="s">
        <v>74</v>
      </c>
      <c r="B1596" t="s">
        <v>73</v>
      </c>
      <c r="C1596" s="13">
        <v>1997</v>
      </c>
      <c r="D1596" s="13">
        <v>1438</v>
      </c>
      <c r="E1596" s="12">
        <f>(D1596/166840)*100</f>
        <v>0.8619036202349557</v>
      </c>
      <c r="F1596" s="12">
        <f t="shared" si="79"/>
        <v>0.43723888811184558</v>
      </c>
      <c r="G1596">
        <v>1997.1</v>
      </c>
      <c r="H1596">
        <v>21.9</v>
      </c>
      <c r="I1596">
        <v>429.18</v>
      </c>
    </row>
    <row r="1597" spans="1:21" x14ac:dyDescent="0.35">
      <c r="A1597" t="s">
        <v>40</v>
      </c>
      <c r="B1597" t="s">
        <v>73</v>
      </c>
      <c r="C1597" s="13">
        <v>1997</v>
      </c>
      <c r="D1597" s="13">
        <v>10916</v>
      </c>
      <c r="E1597" s="12">
        <f t="shared" ref="E1597:E1629" si="80">(D1597/166840)*100</f>
        <v>6.5427954926876044</v>
      </c>
      <c r="F1597" s="12">
        <f t="shared" si="79"/>
        <v>3.3191235762370699</v>
      </c>
      <c r="G1597">
        <v>120267.6</v>
      </c>
      <c r="H1597">
        <v>23.2</v>
      </c>
      <c r="I1597">
        <v>303.95999999999998</v>
      </c>
    </row>
    <row r="1598" spans="1:21" x14ac:dyDescent="0.35">
      <c r="A1598" t="s">
        <v>85</v>
      </c>
      <c r="B1598" t="s">
        <v>73</v>
      </c>
      <c r="C1598" s="13">
        <v>1997</v>
      </c>
      <c r="D1598" s="13">
        <v>83</v>
      </c>
      <c r="E1598" s="12">
        <f t="shared" si="80"/>
        <v>4.9748261807719969E-2</v>
      </c>
      <c r="F1598" s="12">
        <f t="shared" si="79"/>
        <v>2.5237015099640599E-2</v>
      </c>
      <c r="G1598">
        <v>469.2</v>
      </c>
      <c r="H1598">
        <v>22.5</v>
      </c>
      <c r="I1598">
        <v>290.14999999999998</v>
      </c>
    </row>
    <row r="1599" spans="1:21" x14ac:dyDescent="0.35">
      <c r="A1599" t="s">
        <v>41</v>
      </c>
      <c r="B1599" t="s">
        <v>73</v>
      </c>
      <c r="C1599" s="13">
        <v>1997</v>
      </c>
      <c r="D1599" s="13">
        <v>1770</v>
      </c>
      <c r="E1599" s="12">
        <f t="shared" si="80"/>
        <v>1.0608966674658356</v>
      </c>
      <c r="F1599" s="12">
        <f t="shared" si="79"/>
        <v>0.53818694851040805</v>
      </c>
      <c r="G1599">
        <v>10001.299999999999</v>
      </c>
      <c r="H1599">
        <v>24.6</v>
      </c>
      <c r="I1599">
        <v>1479.19</v>
      </c>
    </row>
    <row r="1600" spans="1:21" x14ac:dyDescent="0.35">
      <c r="A1600" t="s">
        <v>42</v>
      </c>
      <c r="B1600" t="s">
        <v>73</v>
      </c>
      <c r="C1600" s="13">
        <v>1997</v>
      </c>
      <c r="D1600" s="13">
        <v>34221</v>
      </c>
      <c r="E1600" s="12">
        <f t="shared" si="80"/>
        <v>20.511268280987775</v>
      </c>
      <c r="F1600" s="12">
        <f t="shared" si="79"/>
        <v>10.405251731624109</v>
      </c>
      <c r="G1600">
        <v>226317.5</v>
      </c>
      <c r="H1600">
        <v>24.3</v>
      </c>
      <c r="I1600">
        <v>1183.8499999999999</v>
      </c>
    </row>
    <row r="1601" spans="1:21" x14ac:dyDescent="0.35">
      <c r="A1601" t="s">
        <v>43</v>
      </c>
      <c r="B1601" t="s">
        <v>73</v>
      </c>
      <c r="C1601" s="13">
        <v>1997</v>
      </c>
      <c r="D1601" s="13">
        <v>7811</v>
      </c>
      <c r="E1601" s="12">
        <f t="shared" si="80"/>
        <v>4.6817309997602496</v>
      </c>
      <c r="F1601" s="12">
        <f t="shared" si="79"/>
        <v>2.3750159631722014</v>
      </c>
      <c r="G1601">
        <v>70380.3</v>
      </c>
      <c r="H1601">
        <v>23.2</v>
      </c>
      <c r="I1601">
        <v>386.61</v>
      </c>
    </row>
    <row r="1602" spans="1:21" x14ac:dyDescent="0.35">
      <c r="A1602" t="s">
        <v>127</v>
      </c>
      <c r="B1602" t="s">
        <v>73</v>
      </c>
      <c r="C1602" s="13">
        <v>1997</v>
      </c>
      <c r="D1602" s="13">
        <v>24</v>
      </c>
      <c r="E1602" s="12">
        <f t="shared" si="80"/>
        <v>1.4385039558858788E-2</v>
      </c>
      <c r="F1602" s="12">
        <f t="shared" si="79"/>
        <v>7.2974501492936682E-3</v>
      </c>
      <c r="G1602">
        <v>266.3</v>
      </c>
      <c r="H1602">
        <v>23.6</v>
      </c>
      <c r="I1602">
        <v>503.21</v>
      </c>
    </row>
    <row r="1603" spans="1:21" x14ac:dyDescent="0.35">
      <c r="A1603" t="s">
        <v>45</v>
      </c>
      <c r="B1603" t="s">
        <v>73</v>
      </c>
      <c r="C1603" s="13">
        <v>1997</v>
      </c>
      <c r="D1603" s="13">
        <v>1031</v>
      </c>
      <c r="E1603" s="12">
        <f t="shared" si="80"/>
        <v>0.61795732438264206</v>
      </c>
      <c r="F1603" s="12">
        <f t="shared" si="79"/>
        <v>0.31348629599674044</v>
      </c>
      <c r="G1603">
        <v>11987.9</v>
      </c>
      <c r="H1603">
        <v>24.2</v>
      </c>
      <c r="I1603">
        <v>296.97000000000003</v>
      </c>
    </row>
    <row r="1604" spans="1:21" x14ac:dyDescent="0.35">
      <c r="A1604" t="s">
        <v>46</v>
      </c>
      <c r="B1604" t="s">
        <v>73</v>
      </c>
      <c r="C1604" s="13">
        <v>1997</v>
      </c>
      <c r="D1604" s="13">
        <v>327</v>
      </c>
      <c r="E1604" s="12">
        <f t="shared" si="80"/>
        <v>0.19599616398945099</v>
      </c>
      <c r="F1604" s="12">
        <f t="shared" si="79"/>
        <v>9.9427758284126228E-2</v>
      </c>
      <c r="G1604">
        <v>3254.6</v>
      </c>
      <c r="H1604">
        <v>23.7</v>
      </c>
      <c r="I1604">
        <v>309.38</v>
      </c>
    </row>
    <row r="1605" spans="1:21" x14ac:dyDescent="0.35">
      <c r="A1605" t="s">
        <v>49</v>
      </c>
      <c r="B1605" t="s">
        <v>73</v>
      </c>
      <c r="C1605" s="13">
        <v>1997</v>
      </c>
      <c r="D1605" s="13">
        <v>42</v>
      </c>
      <c r="E1605" s="12">
        <f t="shared" si="80"/>
        <v>2.5173819228002874E-2</v>
      </c>
      <c r="F1605" s="12">
        <f t="shared" si="79"/>
        <v>1.277053776126392E-2</v>
      </c>
      <c r="G1605">
        <v>250.3</v>
      </c>
      <c r="H1605">
        <v>22.8</v>
      </c>
      <c r="I1605">
        <v>1323.5</v>
      </c>
    </row>
    <row r="1606" spans="1:21" x14ac:dyDescent="0.35">
      <c r="A1606" t="s">
        <v>75</v>
      </c>
      <c r="B1606" t="s">
        <v>73</v>
      </c>
      <c r="C1606" s="13">
        <v>1997</v>
      </c>
      <c r="D1606" s="13">
        <v>799</v>
      </c>
      <c r="E1606" s="12">
        <f t="shared" si="80"/>
        <v>0.47890194198034042</v>
      </c>
      <c r="F1606" s="12">
        <f t="shared" si="79"/>
        <v>0.2429442778869017</v>
      </c>
      <c r="G1606">
        <v>9344.7000000000007</v>
      </c>
      <c r="H1606">
        <v>21.5</v>
      </c>
      <c r="I1606">
        <v>697.09</v>
      </c>
    </row>
    <row r="1607" spans="1:21" x14ac:dyDescent="0.35">
      <c r="A1607" t="s">
        <v>88</v>
      </c>
      <c r="B1607" t="s">
        <v>73</v>
      </c>
      <c r="C1607" s="13">
        <v>1997</v>
      </c>
      <c r="D1607" s="13">
        <v>1123</v>
      </c>
      <c r="E1607" s="12">
        <f t="shared" si="80"/>
        <v>0.6730999760249341</v>
      </c>
      <c r="F1607" s="12">
        <f t="shared" si="79"/>
        <v>0.34145985490236619</v>
      </c>
      <c r="G1607">
        <v>540.29999999999995</v>
      </c>
      <c r="H1607">
        <v>24</v>
      </c>
      <c r="I1607">
        <v>952.16</v>
      </c>
    </row>
    <row r="1608" spans="1:21" x14ac:dyDescent="0.35">
      <c r="A1608" t="s">
        <v>76</v>
      </c>
      <c r="B1608" t="s">
        <v>73</v>
      </c>
      <c r="C1608" s="13">
        <v>1997</v>
      </c>
      <c r="D1608" s="13">
        <v>11117</v>
      </c>
      <c r="E1608" s="12">
        <f t="shared" si="80"/>
        <v>6.6632701989930476</v>
      </c>
      <c r="F1608" s="12">
        <f t="shared" si="79"/>
        <v>3.380239721237404</v>
      </c>
      <c r="G1608">
        <v>120813.2</v>
      </c>
      <c r="H1608">
        <v>20.6</v>
      </c>
      <c r="I1608">
        <v>244.33</v>
      </c>
    </row>
    <row r="1609" spans="1:21" x14ac:dyDescent="0.35">
      <c r="A1609" t="s">
        <v>109</v>
      </c>
      <c r="B1609" t="s">
        <v>73</v>
      </c>
      <c r="C1609" s="13">
        <v>1997</v>
      </c>
      <c r="D1609" s="13">
        <v>26</v>
      </c>
      <c r="E1609" s="12">
        <f t="shared" si="80"/>
        <v>1.5583792855430352E-2</v>
      </c>
      <c r="F1609" s="12">
        <f t="shared" si="79"/>
        <v>7.9055709950681397E-3</v>
      </c>
      <c r="G1609">
        <v>67.5</v>
      </c>
      <c r="H1609">
        <v>24.2</v>
      </c>
      <c r="I1609">
        <v>0</v>
      </c>
    </row>
    <row r="1610" spans="1:21" x14ac:dyDescent="0.35">
      <c r="A1610" t="s">
        <v>89</v>
      </c>
      <c r="B1610" t="s">
        <v>73</v>
      </c>
      <c r="C1610" s="13">
        <v>1997</v>
      </c>
      <c r="D1610" s="13">
        <v>111</v>
      </c>
      <c r="E1610" s="12">
        <f t="shared" si="80"/>
        <v>6.6530807959721883E-2</v>
      </c>
      <c r="F1610" s="12">
        <f t="shared" si="79"/>
        <v>3.3750706940483211E-2</v>
      </c>
      <c r="G1610">
        <v>361.2</v>
      </c>
      <c r="H1610">
        <v>21.1</v>
      </c>
      <c r="I1610">
        <v>1000</v>
      </c>
    </row>
    <row r="1611" spans="1:21" x14ac:dyDescent="0.35">
      <c r="A1611" t="s">
        <v>53</v>
      </c>
      <c r="B1611" t="s">
        <v>73</v>
      </c>
      <c r="C1611" s="13">
        <v>1997</v>
      </c>
      <c r="D1611" s="13">
        <v>135</v>
      </c>
      <c r="E1611" s="12">
        <f t="shared" si="80"/>
        <v>8.0915847518580677E-2</v>
      </c>
      <c r="F1611" s="12">
        <f t="shared" si="79"/>
        <v>4.1048157089776882E-2</v>
      </c>
      <c r="G1611">
        <v>834.7</v>
      </c>
      <c r="H1611">
        <v>24.1</v>
      </c>
      <c r="I1611">
        <v>1285.28</v>
      </c>
    </row>
    <row r="1612" spans="1:21" x14ac:dyDescent="0.35">
      <c r="A1612" t="s">
        <v>78</v>
      </c>
      <c r="B1612" t="s">
        <v>73</v>
      </c>
      <c r="C1612" s="13">
        <v>1997</v>
      </c>
      <c r="D1612" s="13">
        <v>374</v>
      </c>
      <c r="E1612" s="12">
        <f t="shared" si="80"/>
        <v>0.22416686645888276</v>
      </c>
      <c r="F1612" s="12">
        <f t="shared" si="79"/>
        <v>0.11371859815982631</v>
      </c>
      <c r="G1612">
        <v>1695.8</v>
      </c>
      <c r="H1612">
        <v>23.9</v>
      </c>
      <c r="I1612">
        <v>820.61</v>
      </c>
    </row>
    <row r="1613" spans="1:21" x14ac:dyDescent="0.35">
      <c r="A1613" t="s">
        <v>54</v>
      </c>
      <c r="B1613" t="s">
        <v>73</v>
      </c>
      <c r="C1613" s="13">
        <v>1997</v>
      </c>
      <c r="D1613" s="13">
        <v>22118</v>
      </c>
      <c r="E1613" s="12">
        <f t="shared" si="80"/>
        <v>13.257012706784943</v>
      </c>
      <c r="F1613" s="12">
        <f t="shared" si="79"/>
        <v>6.7252084334198896</v>
      </c>
      <c r="G1613">
        <v>201707.3</v>
      </c>
      <c r="H1613">
        <v>24</v>
      </c>
      <c r="I1613">
        <v>1116.74</v>
      </c>
    </row>
    <row r="1614" spans="1:21" x14ac:dyDescent="0.35">
      <c r="A1614" t="s">
        <v>77</v>
      </c>
      <c r="B1614" t="s">
        <v>73</v>
      </c>
      <c r="C1614" s="13">
        <v>1997</v>
      </c>
      <c r="D1614" s="13">
        <v>177</v>
      </c>
      <c r="E1614" s="12">
        <f t="shared" si="80"/>
        <v>0.10608966674658356</v>
      </c>
      <c r="F1614" s="12">
        <f t="shared" si="79"/>
        <v>5.3818694851040801E-2</v>
      </c>
      <c r="G1614">
        <v>1047.5999999999999</v>
      </c>
      <c r="H1614">
        <v>19.7</v>
      </c>
      <c r="I1614">
        <v>1288.76</v>
      </c>
      <c r="U1614" s="3"/>
    </row>
    <row r="1615" spans="1:21" x14ac:dyDescent="0.35">
      <c r="A1615" t="s">
        <v>55</v>
      </c>
      <c r="B1615" t="s">
        <v>73</v>
      </c>
      <c r="C1615" s="13">
        <v>1997</v>
      </c>
      <c r="D1615" s="13">
        <v>887</v>
      </c>
      <c r="E1615" s="12">
        <f t="shared" si="80"/>
        <v>0.53164708702948937</v>
      </c>
      <c r="F1615" s="12">
        <f t="shared" si="79"/>
        <v>0.26970159510097846</v>
      </c>
      <c r="G1615">
        <v>5046.6000000000004</v>
      </c>
      <c r="H1615">
        <v>23.7</v>
      </c>
      <c r="I1615">
        <v>229.44</v>
      </c>
      <c r="U1615" s="3"/>
    </row>
    <row r="1616" spans="1:21" x14ac:dyDescent="0.35">
      <c r="A1616" t="s">
        <v>57</v>
      </c>
      <c r="B1616" t="s">
        <v>73</v>
      </c>
      <c r="C1616" s="13">
        <v>1997</v>
      </c>
      <c r="D1616" s="13">
        <v>123</v>
      </c>
      <c r="E1616" s="12">
        <f t="shared" si="80"/>
        <v>7.3723327739151287E-2</v>
      </c>
      <c r="F1616" s="12">
        <f t="shared" si="79"/>
        <v>3.7399432015130046E-2</v>
      </c>
      <c r="G1616">
        <v>691.7</v>
      </c>
      <c r="H1616">
        <v>24.2</v>
      </c>
      <c r="I1616">
        <v>1189.5999999999999</v>
      </c>
      <c r="U1616" s="3"/>
    </row>
    <row r="1617" spans="1:21" x14ac:dyDescent="0.35">
      <c r="A1617" t="s">
        <v>58</v>
      </c>
      <c r="B1617" t="s">
        <v>73</v>
      </c>
      <c r="C1617" s="13">
        <v>1997</v>
      </c>
      <c r="D1617" s="13">
        <v>199</v>
      </c>
      <c r="E1617" s="12">
        <f t="shared" si="80"/>
        <v>0.11927595300887078</v>
      </c>
      <c r="F1617" s="12">
        <f t="shared" si="79"/>
        <v>6.0508024154559997E-2</v>
      </c>
      <c r="G1617">
        <v>772.7</v>
      </c>
      <c r="H1617">
        <v>24.1</v>
      </c>
      <c r="I1617">
        <v>1754.86</v>
      </c>
      <c r="U1617" s="3"/>
    </row>
    <row r="1618" spans="1:21" x14ac:dyDescent="0.35">
      <c r="A1618" t="s">
        <v>59</v>
      </c>
      <c r="B1618" t="s">
        <v>73</v>
      </c>
      <c r="C1618" s="13">
        <v>1997</v>
      </c>
      <c r="D1618" s="13">
        <v>2210</v>
      </c>
      <c r="E1618" s="12">
        <f t="shared" si="80"/>
        <v>1.3246223927115799</v>
      </c>
      <c r="F1618" s="12">
        <f t="shared" si="79"/>
        <v>0.6719735345807919</v>
      </c>
      <c r="G1618">
        <v>8310.6</v>
      </c>
      <c r="H1618">
        <v>24.3</v>
      </c>
      <c r="I1618">
        <v>991.89</v>
      </c>
      <c r="U1618" s="3"/>
    </row>
    <row r="1619" spans="1:21" x14ac:dyDescent="0.35">
      <c r="A1619" t="s">
        <v>60</v>
      </c>
      <c r="B1619" t="s">
        <v>73</v>
      </c>
      <c r="C1619" s="13">
        <v>1997</v>
      </c>
      <c r="D1619" s="13">
        <v>8085</v>
      </c>
      <c r="E1619" s="12">
        <f t="shared" si="80"/>
        <v>4.8459602013905538</v>
      </c>
      <c r="F1619" s="12">
        <f t="shared" si="79"/>
        <v>2.4583285190433046</v>
      </c>
      <c r="G1619">
        <v>48319.1</v>
      </c>
      <c r="H1619">
        <v>22.7</v>
      </c>
      <c r="I1619">
        <v>1540.01</v>
      </c>
      <c r="U1619" s="3"/>
    </row>
    <row r="1620" spans="1:21" x14ac:dyDescent="0.35">
      <c r="A1620" t="s">
        <v>63</v>
      </c>
      <c r="B1620" t="s">
        <v>73</v>
      </c>
      <c r="C1620" s="13">
        <v>1997</v>
      </c>
      <c r="D1620" s="13">
        <v>842</v>
      </c>
      <c r="E1620" s="12">
        <f t="shared" si="80"/>
        <v>0.5046751378566291</v>
      </c>
      <c r="F1620" s="12">
        <f t="shared" si="79"/>
        <v>0.25601887607105284</v>
      </c>
      <c r="G1620">
        <v>7396.6</v>
      </c>
      <c r="H1620">
        <v>22.9</v>
      </c>
      <c r="I1620">
        <v>334.99</v>
      </c>
      <c r="U1620" s="3"/>
    </row>
    <row r="1621" spans="1:21" x14ac:dyDescent="0.35">
      <c r="A1621" t="s">
        <v>80</v>
      </c>
      <c r="B1621" t="s">
        <v>73</v>
      </c>
      <c r="C1621" s="13">
        <v>1997</v>
      </c>
      <c r="D1621" s="13">
        <v>8983</v>
      </c>
      <c r="E1621" s="12">
        <f t="shared" si="80"/>
        <v>5.3842004315511867</v>
      </c>
      <c r="F1621" s="12">
        <f t="shared" si="79"/>
        <v>2.7313747787960421</v>
      </c>
      <c r="G1621">
        <v>95330.7</v>
      </c>
      <c r="H1621">
        <v>23.4</v>
      </c>
      <c r="I1621">
        <v>355.67</v>
      </c>
      <c r="U1621" s="3"/>
    </row>
    <row r="1622" spans="1:21" x14ac:dyDescent="0.35">
      <c r="A1622" t="s">
        <v>64</v>
      </c>
      <c r="B1622" t="s">
        <v>73</v>
      </c>
      <c r="C1622" s="13">
        <v>1997</v>
      </c>
      <c r="D1622" s="13">
        <v>6580</v>
      </c>
      <c r="E1622" s="12">
        <f t="shared" si="80"/>
        <v>3.9438983457204508</v>
      </c>
      <c r="F1622" s="12">
        <f t="shared" si="79"/>
        <v>2.0007175825980141</v>
      </c>
      <c r="G1622">
        <v>58532</v>
      </c>
      <c r="H1622">
        <v>23.5</v>
      </c>
      <c r="I1622">
        <v>382.62</v>
      </c>
      <c r="U1622" s="3"/>
    </row>
    <row r="1623" spans="1:21" x14ac:dyDescent="0.35">
      <c r="A1623" t="s">
        <v>90</v>
      </c>
      <c r="B1623" t="s">
        <v>73</v>
      </c>
      <c r="C1623" s="13">
        <v>1997</v>
      </c>
      <c r="D1623" s="13">
        <v>794</v>
      </c>
      <c r="E1623" s="12">
        <f t="shared" si="80"/>
        <v>0.47590505873891153</v>
      </c>
      <c r="F1623" s="12">
        <f t="shared" si="79"/>
        <v>0.24142397577246549</v>
      </c>
      <c r="G1623">
        <v>5882.7</v>
      </c>
      <c r="H1623">
        <v>23.1</v>
      </c>
      <c r="I1623">
        <v>308.13</v>
      </c>
      <c r="U1623" s="3"/>
    </row>
    <row r="1624" spans="1:21" x14ac:dyDescent="0.35">
      <c r="A1624" t="s">
        <v>81</v>
      </c>
      <c r="B1624" t="s">
        <v>73</v>
      </c>
      <c r="C1624" s="13">
        <v>1997</v>
      </c>
      <c r="D1624" s="13">
        <v>989</v>
      </c>
      <c r="E1624" s="12">
        <f t="shared" si="80"/>
        <v>0.59278350515463918</v>
      </c>
      <c r="F1624" s="12">
        <f t="shared" si="79"/>
        <v>0.30071575823547653</v>
      </c>
      <c r="G1624">
        <v>7385.7</v>
      </c>
      <c r="H1624">
        <v>23.6</v>
      </c>
      <c r="I1624">
        <v>1190.25</v>
      </c>
      <c r="U1624" s="3"/>
    </row>
    <row r="1625" spans="1:21" x14ac:dyDescent="0.35">
      <c r="A1625" t="s">
        <v>83</v>
      </c>
      <c r="B1625" t="s">
        <v>73</v>
      </c>
      <c r="C1625" s="13">
        <v>1997</v>
      </c>
      <c r="D1625" s="13">
        <v>1256</v>
      </c>
      <c r="E1625" s="12">
        <f t="shared" si="80"/>
        <v>0.75281707024694311</v>
      </c>
      <c r="F1625" s="12">
        <f t="shared" si="79"/>
        <v>0.38189989114636858</v>
      </c>
      <c r="G1625">
        <v>9982.7000000000007</v>
      </c>
      <c r="H1625">
        <v>24.4</v>
      </c>
      <c r="I1625">
        <v>1150.92</v>
      </c>
      <c r="U1625" s="3"/>
    </row>
    <row r="1626" spans="1:21" x14ac:dyDescent="0.35">
      <c r="A1626" t="s">
        <v>82</v>
      </c>
      <c r="B1626" t="s">
        <v>73</v>
      </c>
      <c r="C1626" s="13">
        <v>1997</v>
      </c>
      <c r="D1626" s="13">
        <v>417</v>
      </c>
      <c r="E1626" s="12">
        <f t="shared" si="80"/>
        <v>0.24994006233517141</v>
      </c>
      <c r="F1626" s="12">
        <f t="shared" si="79"/>
        <v>0.12679319634397748</v>
      </c>
      <c r="G1626">
        <v>1752.6</v>
      </c>
      <c r="H1626">
        <v>22.7</v>
      </c>
      <c r="I1626">
        <v>455.03499999999997</v>
      </c>
      <c r="U1626" s="3"/>
    </row>
    <row r="1627" spans="1:21" x14ac:dyDescent="0.35">
      <c r="A1627" t="s">
        <v>68</v>
      </c>
      <c r="B1627" t="s">
        <v>73</v>
      </c>
      <c r="C1627" s="13">
        <v>1997</v>
      </c>
      <c r="D1627" s="13">
        <v>40942</v>
      </c>
      <c r="E1627" s="12">
        <f t="shared" si="80"/>
        <v>24.539678734116517</v>
      </c>
      <c r="F1627" s="12">
        <f t="shared" si="79"/>
        <v>12.448841833849222</v>
      </c>
      <c r="G1627">
        <v>421594.6</v>
      </c>
      <c r="H1627">
        <v>19.5</v>
      </c>
      <c r="I1627">
        <v>502.93</v>
      </c>
      <c r="U1627" s="3"/>
    </row>
    <row r="1628" spans="1:21" x14ac:dyDescent="0.35">
      <c r="A1628" t="s">
        <v>69</v>
      </c>
      <c r="B1628" t="s">
        <v>73</v>
      </c>
      <c r="C1628" s="13">
        <v>1997</v>
      </c>
      <c r="D1628" s="13">
        <v>893</v>
      </c>
      <c r="E1628" s="12">
        <f t="shared" si="80"/>
        <v>0.53524334691920405</v>
      </c>
      <c r="F1628" s="12">
        <f t="shared" si="79"/>
        <v>0.2715259576383019</v>
      </c>
      <c r="G1628">
        <v>6200.4</v>
      </c>
      <c r="H1628">
        <v>22.6</v>
      </c>
      <c r="I1628">
        <v>384.11</v>
      </c>
      <c r="U1628" s="3"/>
    </row>
    <row r="1629" spans="1:21" x14ac:dyDescent="0.35">
      <c r="A1629" t="s">
        <v>70</v>
      </c>
      <c r="B1629" t="s">
        <v>73</v>
      </c>
      <c r="C1629" s="13">
        <v>1997</v>
      </c>
      <c r="D1629" s="13">
        <v>166840</v>
      </c>
      <c r="E1629" s="12">
        <f t="shared" si="80"/>
        <v>100</v>
      </c>
      <c r="F1629" s="12">
        <f t="shared" si="79"/>
        <v>50.729440954506479</v>
      </c>
      <c r="G1629" s="13">
        <v>1458803.0999999992</v>
      </c>
      <c r="H1629" s="13"/>
      <c r="O1629" s="6"/>
      <c r="U1629" s="3"/>
    </row>
    <row r="1630" spans="1:21" x14ac:dyDescent="0.35">
      <c r="A1630" t="s">
        <v>30</v>
      </c>
      <c r="B1630" t="s">
        <v>28</v>
      </c>
      <c r="C1630" s="13">
        <v>1996</v>
      </c>
      <c r="D1630" s="13">
        <v>1680</v>
      </c>
      <c r="E1630" s="12">
        <f>(D1630/160083)*100</f>
        <v>1.0494555949101405</v>
      </c>
      <c r="F1630" s="12">
        <f>(D1630/311250)*100</f>
        <v>0.53975903614457832</v>
      </c>
      <c r="G1630">
        <v>25069.9</v>
      </c>
      <c r="H1630">
        <v>15.6</v>
      </c>
      <c r="I1630" s="3">
        <v>188.79</v>
      </c>
      <c r="O1630" s="6"/>
      <c r="U1630" s="3"/>
    </row>
    <row r="1631" spans="1:21" x14ac:dyDescent="0.35">
      <c r="A1631" t="s">
        <v>31</v>
      </c>
      <c r="B1631" t="s">
        <v>28</v>
      </c>
      <c r="C1631" s="13">
        <v>1996</v>
      </c>
      <c r="D1631" s="13">
        <v>62875</v>
      </c>
      <c r="E1631" s="12">
        <f t="shared" ref="E1631:E1653" si="81">(D1631/160083)*100</f>
        <v>39.276500315461355</v>
      </c>
      <c r="F1631" s="12">
        <f t="shared" ref="F1631:F1684" si="82">(D1631/311250)*100</f>
        <v>20.200803212851408</v>
      </c>
      <c r="G1631">
        <v>309463.90000000002</v>
      </c>
      <c r="H1631">
        <v>23.3</v>
      </c>
      <c r="I1631" s="3">
        <v>1129.75</v>
      </c>
      <c r="O1631" s="6"/>
      <c r="U1631" s="3"/>
    </row>
    <row r="1632" spans="1:21" x14ac:dyDescent="0.35">
      <c r="A1632" t="s">
        <v>3</v>
      </c>
      <c r="B1632" t="s">
        <v>28</v>
      </c>
      <c r="C1632" s="13">
        <v>1996</v>
      </c>
      <c r="D1632" s="13">
        <v>21891</v>
      </c>
      <c r="E1632" s="12">
        <f t="shared" si="81"/>
        <v>13.67478120724874</v>
      </c>
      <c r="F1632" s="12">
        <f t="shared" si="82"/>
        <v>7.0332530120481938</v>
      </c>
      <c r="G1632">
        <v>159878.29999999999</v>
      </c>
      <c r="H1632">
        <v>20.2</v>
      </c>
      <c r="I1632" s="3">
        <v>282.7</v>
      </c>
      <c r="O1632" s="6"/>
      <c r="U1632" s="3"/>
    </row>
    <row r="1633" spans="1:21" x14ac:dyDescent="0.35">
      <c r="A1633" t="s">
        <v>97</v>
      </c>
      <c r="B1633" t="s">
        <v>28</v>
      </c>
      <c r="C1633" s="13">
        <v>1996</v>
      </c>
      <c r="D1633" s="13">
        <v>919</v>
      </c>
      <c r="E1633" s="12">
        <f t="shared" si="81"/>
        <v>0.5740771974538208</v>
      </c>
      <c r="F1633" s="12">
        <f t="shared" si="82"/>
        <v>0.29526104417670684</v>
      </c>
      <c r="G1633">
        <v>4660.3</v>
      </c>
      <c r="H1633">
        <v>22.3</v>
      </c>
      <c r="I1633" s="3">
        <v>208.29</v>
      </c>
      <c r="O1633" s="6"/>
      <c r="U1633" s="3"/>
    </row>
    <row r="1634" spans="1:21" x14ac:dyDescent="0.35">
      <c r="A1634" t="s">
        <v>4</v>
      </c>
      <c r="B1634" t="s">
        <v>28</v>
      </c>
      <c r="C1634" s="13">
        <v>1996</v>
      </c>
      <c r="D1634" s="13">
        <v>44988</v>
      </c>
      <c r="E1634" s="12">
        <f t="shared" si="81"/>
        <v>28.102921609415116</v>
      </c>
      <c r="F1634" s="12">
        <f t="shared" si="82"/>
        <v>14.453975903614458</v>
      </c>
      <c r="G1634">
        <v>427737.59999999998</v>
      </c>
      <c r="H1634">
        <v>20.9</v>
      </c>
      <c r="I1634" s="3">
        <v>210.42</v>
      </c>
      <c r="O1634" s="6"/>
    </row>
    <row r="1635" spans="1:21" x14ac:dyDescent="0.35">
      <c r="A1635" t="s">
        <v>5</v>
      </c>
      <c r="B1635" t="s">
        <v>28</v>
      </c>
      <c r="C1635" s="13">
        <v>1996</v>
      </c>
      <c r="D1635" s="13">
        <v>1357</v>
      </c>
      <c r="E1635" s="12">
        <f t="shared" si="81"/>
        <v>0.84768526326967886</v>
      </c>
      <c r="F1635" s="12">
        <f t="shared" si="82"/>
        <v>0.43598393574297184</v>
      </c>
      <c r="G1635">
        <v>7912</v>
      </c>
      <c r="H1635">
        <v>23</v>
      </c>
      <c r="I1635" s="3">
        <v>822.73</v>
      </c>
      <c r="O1635" s="6"/>
    </row>
    <row r="1636" spans="1:21" x14ac:dyDescent="0.35">
      <c r="A1636" t="s">
        <v>98</v>
      </c>
      <c r="B1636" t="s">
        <v>28</v>
      </c>
      <c r="C1636" s="13">
        <v>1996</v>
      </c>
      <c r="D1636" s="13">
        <v>128</v>
      </c>
      <c r="E1636" s="12">
        <f t="shared" si="81"/>
        <v>7.9958521516963074E-2</v>
      </c>
      <c r="F1636" s="12">
        <f t="shared" si="82"/>
        <v>4.1124497991967872E-2</v>
      </c>
      <c r="G1636">
        <v>518.1</v>
      </c>
      <c r="H1636">
        <v>21.1</v>
      </c>
      <c r="I1636" s="3">
        <v>543.51</v>
      </c>
      <c r="O1636" s="6"/>
    </row>
    <row r="1637" spans="1:21" x14ac:dyDescent="0.35">
      <c r="A1637" t="s">
        <v>8</v>
      </c>
      <c r="B1637" t="s">
        <v>28</v>
      </c>
      <c r="C1637" s="13">
        <v>1996</v>
      </c>
      <c r="D1637" s="13">
        <v>2191</v>
      </c>
      <c r="E1637" s="12">
        <f t="shared" si="81"/>
        <v>1.3686650050286413</v>
      </c>
      <c r="F1637" s="12">
        <f t="shared" si="82"/>
        <v>0.70393574297188755</v>
      </c>
      <c r="G1637">
        <v>15586.7</v>
      </c>
      <c r="H1637">
        <v>20</v>
      </c>
      <c r="I1637" s="3">
        <v>294.19</v>
      </c>
      <c r="O1637" s="6"/>
    </row>
    <row r="1638" spans="1:21" x14ac:dyDescent="0.35">
      <c r="A1638" t="s">
        <v>33</v>
      </c>
      <c r="B1638" t="s">
        <v>28</v>
      </c>
      <c r="C1638" s="13">
        <v>1996</v>
      </c>
      <c r="D1638" s="13">
        <v>1189</v>
      </c>
      <c r="E1638" s="12">
        <f t="shared" si="81"/>
        <v>0.74273970377866483</v>
      </c>
      <c r="F1638" s="12">
        <f t="shared" si="82"/>
        <v>0.38200803212851403</v>
      </c>
      <c r="G1638">
        <v>6377.3</v>
      </c>
      <c r="H1638">
        <v>22.2</v>
      </c>
      <c r="I1638" s="3">
        <v>465.54</v>
      </c>
      <c r="O1638" s="6"/>
    </row>
    <row r="1639" spans="1:21" x14ac:dyDescent="0.35">
      <c r="A1639" t="s">
        <v>10</v>
      </c>
      <c r="B1639" t="s">
        <v>28</v>
      </c>
      <c r="C1639" s="13">
        <v>1996</v>
      </c>
      <c r="D1639" s="13">
        <v>5076</v>
      </c>
      <c r="E1639" s="12">
        <f t="shared" si="81"/>
        <v>3.1708551189070668</v>
      </c>
      <c r="F1639" s="12">
        <f t="shared" si="82"/>
        <v>1.6308433734939758</v>
      </c>
      <c r="G1639">
        <v>44289.8</v>
      </c>
      <c r="H1639">
        <v>22.5</v>
      </c>
      <c r="I1639" s="3">
        <v>230.34</v>
      </c>
      <c r="O1639" s="6"/>
    </row>
    <row r="1640" spans="1:21" x14ac:dyDescent="0.35">
      <c r="A1640" t="s">
        <v>11</v>
      </c>
      <c r="B1640" t="s">
        <v>28</v>
      </c>
      <c r="C1640" s="13">
        <v>1996</v>
      </c>
      <c r="D1640" s="13">
        <v>86</v>
      </c>
      <c r="E1640" s="12">
        <f t="shared" si="81"/>
        <v>5.3722131644209567E-2</v>
      </c>
      <c r="F1640" s="12">
        <f t="shared" si="82"/>
        <v>2.7630522088353413E-2</v>
      </c>
      <c r="G1640">
        <v>326.39999999999998</v>
      </c>
      <c r="H1640">
        <v>23.1</v>
      </c>
      <c r="I1640" s="3">
        <v>573.96</v>
      </c>
      <c r="O1640" s="6"/>
    </row>
    <row r="1641" spans="1:21" x14ac:dyDescent="0.35">
      <c r="A1641" t="s">
        <v>34</v>
      </c>
      <c r="B1641" t="s">
        <v>28</v>
      </c>
      <c r="C1641" s="13">
        <v>1996</v>
      </c>
      <c r="D1641" s="13">
        <v>822</v>
      </c>
      <c r="E1641" s="12">
        <f t="shared" si="81"/>
        <v>0.51348363036674727</v>
      </c>
      <c r="F1641" s="12">
        <f t="shared" si="82"/>
        <v>0.26409638554216869</v>
      </c>
      <c r="G1641">
        <v>6997.4</v>
      </c>
      <c r="H1641">
        <v>20.2</v>
      </c>
      <c r="I1641" s="3">
        <v>188.55</v>
      </c>
      <c r="O1641" s="6"/>
    </row>
    <row r="1642" spans="1:21" x14ac:dyDescent="0.35">
      <c r="A1642" t="s">
        <v>13</v>
      </c>
      <c r="B1642" t="s">
        <v>28</v>
      </c>
      <c r="C1642" s="13">
        <v>1996</v>
      </c>
      <c r="D1642" s="13">
        <v>1033</v>
      </c>
      <c r="E1642" s="12">
        <f t="shared" si="81"/>
        <v>0.64529025567986609</v>
      </c>
      <c r="F1642" s="12">
        <f t="shared" si="82"/>
        <v>0.33188755020080324</v>
      </c>
      <c r="G1642">
        <v>4718.1000000000004</v>
      </c>
      <c r="H1642">
        <v>21.9</v>
      </c>
      <c r="I1642" s="3">
        <v>942.06</v>
      </c>
      <c r="O1642" s="6"/>
    </row>
    <row r="1643" spans="1:21" x14ac:dyDescent="0.35">
      <c r="A1643" t="s">
        <v>35</v>
      </c>
      <c r="B1643" t="s">
        <v>28</v>
      </c>
      <c r="C1643" s="13">
        <v>1996</v>
      </c>
      <c r="D1643" s="13">
        <v>71</v>
      </c>
      <c r="E1643" s="12">
        <f t="shared" si="81"/>
        <v>4.4351992403940457E-2</v>
      </c>
      <c r="F1643" s="12">
        <f t="shared" si="82"/>
        <v>2.2811244979919678E-2</v>
      </c>
      <c r="G1643">
        <v>457</v>
      </c>
      <c r="H1643">
        <v>22.5</v>
      </c>
      <c r="I1643" s="3">
        <v>1226.27</v>
      </c>
      <c r="O1643" s="6"/>
    </row>
    <row r="1644" spans="1:21" x14ac:dyDescent="0.35">
      <c r="A1644" t="s">
        <v>14</v>
      </c>
      <c r="B1644" t="s">
        <v>28</v>
      </c>
      <c r="C1644" s="13">
        <v>1996</v>
      </c>
      <c r="D1644" s="13">
        <v>31</v>
      </c>
      <c r="E1644" s="12">
        <f t="shared" si="81"/>
        <v>1.9364954429889492E-2</v>
      </c>
      <c r="F1644" s="12">
        <f t="shared" si="82"/>
        <v>9.9598393574297193E-3</v>
      </c>
      <c r="G1644">
        <v>133.69999999999999</v>
      </c>
      <c r="H1644">
        <v>24.1</v>
      </c>
      <c r="I1644" s="3">
        <v>1457.39</v>
      </c>
      <c r="O1644" s="6"/>
    </row>
    <row r="1645" spans="1:21" x14ac:dyDescent="0.35">
      <c r="A1645" t="s">
        <v>15</v>
      </c>
      <c r="B1645" t="s">
        <v>28</v>
      </c>
      <c r="C1645" s="13">
        <v>1996</v>
      </c>
      <c r="D1645" s="13">
        <v>10580</v>
      </c>
      <c r="E1645" s="12">
        <f t="shared" si="81"/>
        <v>6.6090715441364782</v>
      </c>
      <c r="F1645" s="12">
        <f t="shared" si="82"/>
        <v>3.3991967871485942</v>
      </c>
      <c r="G1645">
        <v>48637.5</v>
      </c>
      <c r="H1645">
        <v>22.6</v>
      </c>
      <c r="I1645" s="3">
        <v>703.38</v>
      </c>
      <c r="O1645" s="6"/>
    </row>
    <row r="1646" spans="1:21" x14ac:dyDescent="0.35">
      <c r="A1646" t="s">
        <v>17</v>
      </c>
      <c r="B1646" t="s">
        <v>28</v>
      </c>
      <c r="C1646" s="13">
        <v>1996</v>
      </c>
      <c r="D1646" s="13">
        <v>1175</v>
      </c>
      <c r="E1646" s="12">
        <f t="shared" si="81"/>
        <v>0.73399424048774697</v>
      </c>
      <c r="F1646" s="12">
        <f t="shared" si="82"/>
        <v>0.37751004016064255</v>
      </c>
      <c r="G1646">
        <v>6774.5</v>
      </c>
      <c r="H1646">
        <v>22.2</v>
      </c>
      <c r="I1646" s="3">
        <v>485.02</v>
      </c>
      <c r="O1646" s="6"/>
    </row>
    <row r="1647" spans="1:21" x14ac:dyDescent="0.35">
      <c r="A1647" t="s">
        <v>100</v>
      </c>
      <c r="B1647" t="s">
        <v>28</v>
      </c>
      <c r="C1647" s="13">
        <v>1996</v>
      </c>
      <c r="D1647" s="13">
        <v>383</v>
      </c>
      <c r="E1647" s="12">
        <f t="shared" si="81"/>
        <v>0.23925088860153793</v>
      </c>
      <c r="F1647" s="12">
        <f t="shared" si="82"/>
        <v>0.12305220883534138</v>
      </c>
      <c r="G1647">
        <v>2258.6</v>
      </c>
      <c r="H1647">
        <v>19.7</v>
      </c>
      <c r="I1647" s="3">
        <v>222.62</v>
      </c>
      <c r="O1647" s="6"/>
    </row>
    <row r="1648" spans="1:21" x14ac:dyDescent="0.35">
      <c r="A1648" t="s">
        <v>101</v>
      </c>
      <c r="B1648" t="s">
        <v>28</v>
      </c>
      <c r="C1648" s="13">
        <v>1996</v>
      </c>
      <c r="D1648" s="13">
        <v>94</v>
      </c>
      <c r="E1648" s="12">
        <f t="shared" si="81"/>
        <v>5.8719539239019757E-2</v>
      </c>
      <c r="F1648" s="12">
        <f t="shared" si="82"/>
        <v>3.0200803212851408E-2</v>
      </c>
      <c r="G1648">
        <v>178</v>
      </c>
      <c r="H1648">
        <v>20.5</v>
      </c>
      <c r="I1648" s="3">
        <v>658.01</v>
      </c>
      <c r="O1648" s="6"/>
    </row>
    <row r="1649" spans="1:16" x14ac:dyDescent="0.35">
      <c r="A1649" t="s">
        <v>18</v>
      </c>
      <c r="B1649" t="s">
        <v>28</v>
      </c>
      <c r="C1649" s="13">
        <v>1996</v>
      </c>
      <c r="D1649" s="13">
        <v>325</v>
      </c>
      <c r="E1649" s="12">
        <f t="shared" si="81"/>
        <v>0.20301968353916405</v>
      </c>
      <c r="F1649" s="12">
        <f t="shared" si="82"/>
        <v>0.10441767068273093</v>
      </c>
      <c r="G1649">
        <v>5843.7</v>
      </c>
      <c r="H1649">
        <v>22.3</v>
      </c>
      <c r="I1649" s="3">
        <v>292.2</v>
      </c>
      <c r="O1649" s="6"/>
    </row>
    <row r="1650" spans="1:16" x14ac:dyDescent="0.35">
      <c r="A1650" t="s">
        <v>22</v>
      </c>
      <c r="B1650" t="s">
        <v>28</v>
      </c>
      <c r="C1650" s="13">
        <v>1996</v>
      </c>
      <c r="D1650" s="13">
        <v>268</v>
      </c>
      <c r="E1650" s="12">
        <f t="shared" si="81"/>
        <v>0.16741315442614144</v>
      </c>
      <c r="F1650" s="12">
        <f t="shared" si="82"/>
        <v>8.6104417670682734E-2</v>
      </c>
      <c r="G1650">
        <v>1066.3</v>
      </c>
      <c r="H1650">
        <v>23.9</v>
      </c>
      <c r="I1650" s="3">
        <v>1319.64</v>
      </c>
      <c r="O1650" s="6"/>
    </row>
    <row r="1651" spans="1:16" x14ac:dyDescent="0.35">
      <c r="A1651" t="s">
        <v>38</v>
      </c>
      <c r="B1651" t="s">
        <v>28</v>
      </c>
      <c r="C1651" s="13">
        <v>1996</v>
      </c>
      <c r="D1651" s="13">
        <v>2622</v>
      </c>
      <c r="E1651" s="12">
        <f t="shared" si="81"/>
        <v>1.6379003391990405</v>
      </c>
      <c r="F1651" s="12">
        <f t="shared" si="82"/>
        <v>0.8424096385542168</v>
      </c>
      <c r="G1651">
        <v>13141.1</v>
      </c>
      <c r="H1651">
        <v>21.9</v>
      </c>
      <c r="I1651" s="3">
        <v>749.57</v>
      </c>
      <c r="O1651" s="6"/>
    </row>
    <row r="1652" spans="1:16" x14ac:dyDescent="0.35">
      <c r="A1652" t="s">
        <v>23</v>
      </c>
      <c r="B1652" t="s">
        <v>28</v>
      </c>
      <c r="C1652" s="13">
        <v>1996</v>
      </c>
      <c r="D1652" s="13">
        <v>299</v>
      </c>
      <c r="E1652" s="12">
        <f t="shared" si="81"/>
        <v>0.18677810885603094</v>
      </c>
      <c r="F1652" s="12">
        <f t="shared" si="82"/>
        <v>9.6064257028112443E-2</v>
      </c>
      <c r="G1652">
        <v>891.2</v>
      </c>
      <c r="H1652">
        <v>21.8</v>
      </c>
      <c r="I1652" s="3">
        <v>578.5</v>
      </c>
      <c r="O1652" s="5"/>
    </row>
    <row r="1653" spans="1:16" x14ac:dyDescent="0.35">
      <c r="A1653" t="s">
        <v>24</v>
      </c>
      <c r="B1653" t="s">
        <v>28</v>
      </c>
      <c r="C1653" s="13">
        <v>1996</v>
      </c>
      <c r="D1653" s="13">
        <v>160083</v>
      </c>
      <c r="E1653" s="12">
        <f t="shared" si="81"/>
        <v>100</v>
      </c>
      <c r="F1653" s="12">
        <f t="shared" si="82"/>
        <v>51.43228915662651</v>
      </c>
      <c r="G1653" s="13">
        <v>1092917.4000000001</v>
      </c>
      <c r="H1653" s="13"/>
      <c r="O1653" s="6"/>
    </row>
    <row r="1654" spans="1:16" x14ac:dyDescent="0.35">
      <c r="A1654" t="s">
        <v>74</v>
      </c>
      <c r="B1654" t="s">
        <v>73</v>
      </c>
      <c r="C1654" s="13">
        <v>1996</v>
      </c>
      <c r="D1654" s="13">
        <v>1626</v>
      </c>
      <c r="E1654" s="12">
        <f>(D1654/151167)*100</f>
        <v>1.0756315862589056</v>
      </c>
      <c r="F1654" s="12">
        <f t="shared" si="82"/>
        <v>0.52240963855421685</v>
      </c>
      <c r="G1654">
        <v>1770.3</v>
      </c>
      <c r="H1654">
        <v>19.399999999999999</v>
      </c>
      <c r="I1654">
        <v>407.21</v>
      </c>
    </row>
    <row r="1655" spans="1:16" x14ac:dyDescent="0.35">
      <c r="A1655" t="s">
        <v>40</v>
      </c>
      <c r="B1655" t="s">
        <v>73</v>
      </c>
      <c r="C1655" s="13">
        <v>1996</v>
      </c>
      <c r="D1655" s="13">
        <v>9736</v>
      </c>
      <c r="E1655" s="12">
        <f t="shared" ref="E1655:E1684" si="83">(D1655/151167)*100</f>
        <v>6.4405591167384406</v>
      </c>
      <c r="F1655" s="12">
        <f t="shared" si="82"/>
        <v>3.1280321285140564</v>
      </c>
      <c r="G1655">
        <v>99303.1</v>
      </c>
      <c r="H1655">
        <v>23.1</v>
      </c>
      <c r="I1655">
        <v>295.72000000000003</v>
      </c>
    </row>
    <row r="1656" spans="1:16" x14ac:dyDescent="0.35">
      <c r="A1656" t="s">
        <v>85</v>
      </c>
      <c r="B1656" t="s">
        <v>73</v>
      </c>
      <c r="C1656" s="13">
        <v>1996</v>
      </c>
      <c r="D1656" s="13">
        <v>83</v>
      </c>
      <c r="E1656" s="12">
        <f t="shared" si="83"/>
        <v>5.4906163382219667E-2</v>
      </c>
      <c r="F1656" s="12">
        <f t="shared" si="82"/>
        <v>2.6666666666666668E-2</v>
      </c>
      <c r="G1656">
        <v>321.2</v>
      </c>
      <c r="H1656">
        <v>23.5</v>
      </c>
      <c r="I1656">
        <v>277.14</v>
      </c>
    </row>
    <row r="1657" spans="1:16" x14ac:dyDescent="0.35">
      <c r="A1657" t="s">
        <v>41</v>
      </c>
      <c r="B1657" t="s">
        <v>73</v>
      </c>
      <c r="C1657" s="13">
        <v>1996</v>
      </c>
      <c r="D1657" s="13">
        <v>1741</v>
      </c>
      <c r="E1657" s="12">
        <f t="shared" si="83"/>
        <v>1.1517063909451137</v>
      </c>
      <c r="F1657" s="12">
        <f t="shared" si="82"/>
        <v>0.55935742971887548</v>
      </c>
      <c r="G1657">
        <v>8371.2999999999993</v>
      </c>
      <c r="H1657">
        <v>23.7</v>
      </c>
      <c r="I1657">
        <v>1280.27</v>
      </c>
      <c r="O1657" s="6"/>
    </row>
    <row r="1658" spans="1:16" x14ac:dyDescent="0.35">
      <c r="A1658" t="s">
        <v>42</v>
      </c>
      <c r="B1658" t="s">
        <v>73</v>
      </c>
      <c r="C1658" s="13">
        <v>1996</v>
      </c>
      <c r="D1658" s="13">
        <v>33356</v>
      </c>
      <c r="E1658" s="12">
        <f t="shared" si="83"/>
        <v>22.065662479244807</v>
      </c>
      <c r="F1658" s="12">
        <f t="shared" si="82"/>
        <v>10.716787148594378</v>
      </c>
      <c r="G1658">
        <v>158643</v>
      </c>
      <c r="H1658">
        <v>23.5</v>
      </c>
      <c r="I1658">
        <v>1089.6199999999999</v>
      </c>
      <c r="O1658" s="6"/>
    </row>
    <row r="1659" spans="1:16" x14ac:dyDescent="0.35">
      <c r="A1659" t="s">
        <v>43</v>
      </c>
      <c r="B1659" t="s">
        <v>73</v>
      </c>
      <c r="C1659" s="13">
        <v>1996</v>
      </c>
      <c r="D1659" s="13">
        <v>7732</v>
      </c>
      <c r="E1659" s="12">
        <f t="shared" si="83"/>
        <v>5.1148729550761738</v>
      </c>
      <c r="F1659" s="12">
        <f t="shared" si="82"/>
        <v>2.4841767068273093</v>
      </c>
      <c r="G1659">
        <v>60456</v>
      </c>
      <c r="H1659">
        <v>22.6</v>
      </c>
      <c r="I1659">
        <v>366.5</v>
      </c>
      <c r="O1659" s="6"/>
    </row>
    <row r="1660" spans="1:16" x14ac:dyDescent="0.35">
      <c r="A1660" t="s">
        <v>45</v>
      </c>
      <c r="B1660" t="s">
        <v>73</v>
      </c>
      <c r="C1660" s="13">
        <v>1996</v>
      </c>
      <c r="D1660" s="13">
        <v>1086</v>
      </c>
      <c r="E1660" s="12">
        <f t="shared" si="83"/>
        <v>0.71841076425410311</v>
      </c>
      <c r="F1660" s="12">
        <f t="shared" si="82"/>
        <v>0.34891566265060237</v>
      </c>
      <c r="G1660">
        <v>9891.2000000000007</v>
      </c>
      <c r="H1660">
        <v>23.3</v>
      </c>
      <c r="I1660">
        <v>294.20999999999998</v>
      </c>
      <c r="O1660" s="6"/>
    </row>
    <row r="1661" spans="1:16" x14ac:dyDescent="0.35">
      <c r="A1661" t="s">
        <v>46</v>
      </c>
      <c r="B1661" t="s">
        <v>73</v>
      </c>
      <c r="C1661" s="13">
        <v>1996</v>
      </c>
      <c r="D1661" s="13">
        <v>325</v>
      </c>
      <c r="E1661" s="12">
        <f t="shared" si="83"/>
        <v>0.21499401324363124</v>
      </c>
      <c r="F1661" s="12">
        <f t="shared" si="82"/>
        <v>0.10441767068273093</v>
      </c>
      <c r="G1661">
        <v>2973.8</v>
      </c>
      <c r="H1661">
        <v>23.7</v>
      </c>
      <c r="I1661">
        <v>290.89999999999998</v>
      </c>
      <c r="O1661" s="6"/>
    </row>
    <row r="1662" spans="1:16" x14ac:dyDescent="0.35">
      <c r="A1662" t="s">
        <v>88</v>
      </c>
      <c r="B1662" t="s">
        <v>73</v>
      </c>
      <c r="C1662" s="13">
        <v>1996</v>
      </c>
      <c r="D1662" s="13">
        <v>854</v>
      </c>
      <c r="E1662" s="12">
        <f t="shared" si="83"/>
        <v>0.56493811480018785</v>
      </c>
      <c r="F1662" s="12">
        <f t="shared" si="82"/>
        <v>0.27437751004016064</v>
      </c>
      <c r="G1662">
        <v>7056.2</v>
      </c>
      <c r="H1662">
        <v>21</v>
      </c>
      <c r="I1662">
        <v>630.72</v>
      </c>
      <c r="O1662" s="6"/>
      <c r="P1662" s="3"/>
    </row>
    <row r="1663" spans="1:16" x14ac:dyDescent="0.35">
      <c r="A1663" t="s">
        <v>75</v>
      </c>
      <c r="B1663" t="s">
        <v>73</v>
      </c>
      <c r="C1663" s="13">
        <v>1996</v>
      </c>
      <c r="D1663" s="13">
        <v>1156</v>
      </c>
      <c r="E1663" s="12">
        <f t="shared" si="83"/>
        <v>0.76471716710657756</v>
      </c>
      <c r="F1663" s="12">
        <f t="shared" si="82"/>
        <v>0.37140562248995984</v>
      </c>
      <c r="G1663">
        <v>441.5</v>
      </c>
      <c r="H1663">
        <v>23.3</v>
      </c>
      <c r="I1663">
        <v>653.70000000000005</v>
      </c>
      <c r="O1663" s="5"/>
      <c r="P1663" s="3"/>
    </row>
    <row r="1664" spans="1:16" x14ac:dyDescent="0.35">
      <c r="A1664" t="s">
        <v>76</v>
      </c>
      <c r="B1664" t="s">
        <v>73</v>
      </c>
      <c r="C1664" s="13">
        <v>1996</v>
      </c>
      <c r="D1664" s="13">
        <v>10902</v>
      </c>
      <c r="E1664" s="12">
        <f t="shared" si="83"/>
        <v>7.211891484252515</v>
      </c>
      <c r="F1664" s="12">
        <f t="shared" si="82"/>
        <v>3.5026506024096382</v>
      </c>
      <c r="G1664">
        <v>102593.8</v>
      </c>
      <c r="H1664">
        <v>20.6</v>
      </c>
      <c r="I1664">
        <v>256.32</v>
      </c>
      <c r="O1664" s="6"/>
      <c r="P1664" s="3"/>
    </row>
    <row r="1665" spans="1:16" x14ac:dyDescent="0.35">
      <c r="A1665" t="s">
        <v>89</v>
      </c>
      <c r="B1665" t="s">
        <v>73</v>
      </c>
      <c r="C1665" s="13">
        <v>1996</v>
      </c>
      <c r="D1665" s="13">
        <v>111</v>
      </c>
      <c r="E1665" s="12">
        <f t="shared" si="83"/>
        <v>7.3428724523209435E-2</v>
      </c>
      <c r="F1665" s="12">
        <f t="shared" si="82"/>
        <v>3.566265060240964E-2</v>
      </c>
      <c r="G1665">
        <v>289.60000000000002</v>
      </c>
      <c r="H1665">
        <v>22.5</v>
      </c>
      <c r="I1665">
        <v>0</v>
      </c>
      <c r="O1665" s="6"/>
      <c r="P1665" s="3"/>
    </row>
    <row r="1666" spans="1:16" x14ac:dyDescent="0.35">
      <c r="A1666" t="s">
        <v>53</v>
      </c>
      <c r="B1666" t="s">
        <v>73</v>
      </c>
      <c r="C1666" s="13">
        <v>1996</v>
      </c>
      <c r="D1666" s="13">
        <v>92</v>
      </c>
      <c r="E1666" s="12">
        <f t="shared" si="83"/>
        <v>6.0859843748966379E-2</v>
      </c>
      <c r="F1666" s="12">
        <f t="shared" si="82"/>
        <v>2.9558232931726904E-2</v>
      </c>
      <c r="G1666">
        <v>325.39999999999998</v>
      </c>
      <c r="H1666">
        <v>22.7</v>
      </c>
      <c r="I1666">
        <v>1369.78</v>
      </c>
      <c r="O1666" s="6"/>
      <c r="P1666" s="3"/>
    </row>
    <row r="1667" spans="1:16" x14ac:dyDescent="0.35">
      <c r="A1667" t="s">
        <v>78</v>
      </c>
      <c r="B1667" t="s">
        <v>73</v>
      </c>
      <c r="C1667" s="13">
        <v>1996</v>
      </c>
      <c r="D1667" s="13">
        <v>403</v>
      </c>
      <c r="E1667" s="12">
        <f t="shared" si="83"/>
        <v>0.26659257642210271</v>
      </c>
      <c r="F1667" s="12">
        <f t="shared" si="82"/>
        <v>0.12947791164658634</v>
      </c>
      <c r="G1667">
        <v>1345.6</v>
      </c>
      <c r="H1667">
        <v>23.7</v>
      </c>
      <c r="I1667">
        <v>876.53</v>
      </c>
      <c r="O1667" s="6"/>
      <c r="P1667" s="3"/>
    </row>
    <row r="1668" spans="1:16" x14ac:dyDescent="0.35">
      <c r="A1668" t="s">
        <v>54</v>
      </c>
      <c r="B1668" t="s">
        <v>73</v>
      </c>
      <c r="C1668" s="13">
        <v>1996</v>
      </c>
      <c r="D1668" s="13">
        <v>14805</v>
      </c>
      <c r="E1668" s="12">
        <f t="shared" si="83"/>
        <v>9.7938042032983379</v>
      </c>
      <c r="F1668" s="12">
        <f t="shared" si="82"/>
        <v>4.7566265060240962</v>
      </c>
      <c r="G1668">
        <v>104041.1</v>
      </c>
      <c r="H1668">
        <v>23.2</v>
      </c>
      <c r="I1668">
        <v>1181.46</v>
      </c>
      <c r="O1668" s="6"/>
      <c r="P1668" s="3"/>
    </row>
    <row r="1669" spans="1:16" x14ac:dyDescent="0.35">
      <c r="A1669" t="s">
        <v>77</v>
      </c>
      <c r="B1669" t="s">
        <v>73</v>
      </c>
      <c r="C1669" s="13">
        <v>1996</v>
      </c>
      <c r="D1669" s="13">
        <v>173</v>
      </c>
      <c r="E1669" s="12">
        <f t="shared" si="83"/>
        <v>0.11444296704968676</v>
      </c>
      <c r="F1669" s="12">
        <f t="shared" si="82"/>
        <v>5.5582329317269079E-2</v>
      </c>
      <c r="G1669">
        <v>757.8</v>
      </c>
      <c r="H1669">
        <v>20</v>
      </c>
      <c r="I1669">
        <v>1138.49</v>
      </c>
      <c r="O1669" s="6"/>
      <c r="P1669" s="3"/>
    </row>
    <row r="1670" spans="1:16" x14ac:dyDescent="0.35">
      <c r="A1670" t="s">
        <v>55</v>
      </c>
      <c r="B1670" t="s">
        <v>73</v>
      </c>
      <c r="C1670" s="13">
        <v>1996</v>
      </c>
      <c r="D1670" s="13">
        <v>887</v>
      </c>
      <c r="E1670" s="12">
        <f t="shared" si="83"/>
        <v>0.58676827614492577</v>
      </c>
      <c r="F1670" s="12">
        <f t="shared" si="82"/>
        <v>0.28497991967871489</v>
      </c>
      <c r="G1670">
        <v>3834.5</v>
      </c>
      <c r="H1670">
        <v>23.8</v>
      </c>
      <c r="I1670">
        <v>232.01</v>
      </c>
      <c r="O1670" s="6"/>
      <c r="P1670" s="3"/>
    </row>
    <row r="1671" spans="1:16" x14ac:dyDescent="0.35">
      <c r="A1671" t="s">
        <v>57</v>
      </c>
      <c r="B1671" t="s">
        <v>73</v>
      </c>
      <c r="C1671" s="13">
        <v>1996</v>
      </c>
      <c r="D1671" s="13">
        <v>112</v>
      </c>
      <c r="E1671" s="12">
        <f t="shared" si="83"/>
        <v>7.409024456395906E-2</v>
      </c>
      <c r="F1671" s="12">
        <f t="shared" si="82"/>
        <v>3.5983935742971887E-2</v>
      </c>
      <c r="G1671">
        <v>362.2</v>
      </c>
      <c r="H1671">
        <v>23.6</v>
      </c>
      <c r="I1671">
        <v>1170.21</v>
      </c>
      <c r="O1671" s="6"/>
      <c r="P1671" s="3"/>
    </row>
    <row r="1672" spans="1:16" x14ac:dyDescent="0.35">
      <c r="A1672" t="s">
        <v>58</v>
      </c>
      <c r="B1672" t="s">
        <v>73</v>
      </c>
      <c r="C1672" s="13">
        <v>1996</v>
      </c>
      <c r="D1672" s="13">
        <v>178</v>
      </c>
      <c r="E1672" s="12">
        <f t="shared" si="83"/>
        <v>0.11775056725343495</v>
      </c>
      <c r="F1672" s="12">
        <f t="shared" si="82"/>
        <v>5.718875502008032E-2</v>
      </c>
      <c r="G1672">
        <v>545.9</v>
      </c>
      <c r="H1672">
        <v>23.3</v>
      </c>
      <c r="I1672">
        <v>1568.05</v>
      </c>
      <c r="O1672" s="6"/>
      <c r="P1672" s="3"/>
    </row>
    <row r="1673" spans="1:16" x14ac:dyDescent="0.35">
      <c r="A1673" t="s">
        <v>59</v>
      </c>
      <c r="B1673" t="s">
        <v>73</v>
      </c>
      <c r="C1673" s="13">
        <v>1996</v>
      </c>
      <c r="D1673" s="13">
        <v>2182</v>
      </c>
      <c r="E1673" s="12">
        <f t="shared" si="83"/>
        <v>1.4434367289157024</v>
      </c>
      <c r="F1673" s="12">
        <f t="shared" si="82"/>
        <v>0.70104417670682728</v>
      </c>
      <c r="G1673">
        <v>7155.5</v>
      </c>
      <c r="H1673">
        <v>23.4</v>
      </c>
      <c r="I1673">
        <v>829.23</v>
      </c>
      <c r="O1673" s="6"/>
      <c r="P1673" s="3"/>
    </row>
    <row r="1674" spans="1:16" x14ac:dyDescent="0.35">
      <c r="A1674" t="s">
        <v>60</v>
      </c>
      <c r="B1674" t="s">
        <v>73</v>
      </c>
      <c r="C1674" s="13">
        <v>1996</v>
      </c>
      <c r="D1674" s="13">
        <v>8259</v>
      </c>
      <c r="E1674" s="12">
        <f t="shared" si="83"/>
        <v>5.4634940165512313</v>
      </c>
      <c r="F1674" s="12">
        <f t="shared" si="82"/>
        <v>2.6534939759036145</v>
      </c>
      <c r="G1674">
        <v>36641.800000000003</v>
      </c>
      <c r="H1674">
        <v>22.7</v>
      </c>
      <c r="I1674">
        <v>1341.34</v>
      </c>
      <c r="O1674" s="6"/>
      <c r="P1674" s="3"/>
    </row>
    <row r="1675" spans="1:16" x14ac:dyDescent="0.35">
      <c r="A1675" t="s">
        <v>63</v>
      </c>
      <c r="B1675" t="s">
        <v>73</v>
      </c>
      <c r="C1675" s="13">
        <v>1996</v>
      </c>
      <c r="D1675" s="13">
        <v>853</v>
      </c>
      <c r="E1675" s="12">
        <f t="shared" si="83"/>
        <v>0.56427659475943825</v>
      </c>
      <c r="F1675" s="12">
        <f t="shared" si="82"/>
        <v>0.27405622489959836</v>
      </c>
      <c r="G1675">
        <v>6553.1</v>
      </c>
      <c r="H1675">
        <v>22</v>
      </c>
      <c r="I1675">
        <v>339.68</v>
      </c>
      <c r="O1675" s="6"/>
      <c r="P1675" s="3"/>
    </row>
    <row r="1676" spans="1:16" x14ac:dyDescent="0.35">
      <c r="A1676" t="s">
        <v>80</v>
      </c>
      <c r="B1676" t="s">
        <v>73</v>
      </c>
      <c r="C1676" s="13">
        <v>1996</v>
      </c>
      <c r="D1676" s="13">
        <v>8899</v>
      </c>
      <c r="E1676" s="12">
        <f t="shared" si="83"/>
        <v>5.8868668426309974</v>
      </c>
      <c r="F1676" s="12">
        <f t="shared" si="82"/>
        <v>2.8591164658634538</v>
      </c>
      <c r="G1676">
        <v>83553.3</v>
      </c>
      <c r="H1676">
        <v>22.8</v>
      </c>
      <c r="I1676">
        <v>353.24</v>
      </c>
      <c r="O1676" s="6"/>
      <c r="P1676" s="3"/>
    </row>
    <row r="1677" spans="1:16" x14ac:dyDescent="0.35">
      <c r="A1677" t="s">
        <v>64</v>
      </c>
      <c r="B1677" t="s">
        <v>73</v>
      </c>
      <c r="C1677" s="13">
        <v>1996</v>
      </c>
      <c r="D1677" s="13">
        <v>5959</v>
      </c>
      <c r="E1677" s="12">
        <f t="shared" si="83"/>
        <v>3.9419979228270723</v>
      </c>
      <c r="F1677" s="12">
        <f t="shared" si="82"/>
        <v>1.9145381526104417</v>
      </c>
      <c r="G1677">
        <v>52745.1</v>
      </c>
      <c r="H1677">
        <v>22.8</v>
      </c>
      <c r="I1677">
        <v>373.45</v>
      </c>
      <c r="O1677" s="6"/>
      <c r="P1677" s="3"/>
    </row>
    <row r="1678" spans="1:16" x14ac:dyDescent="0.35">
      <c r="A1678" t="s">
        <v>90</v>
      </c>
      <c r="B1678" t="s">
        <v>73</v>
      </c>
      <c r="C1678" s="13">
        <v>1996</v>
      </c>
      <c r="D1678" s="13">
        <v>819</v>
      </c>
      <c r="E1678" s="12">
        <f t="shared" si="83"/>
        <v>0.54178491337395074</v>
      </c>
      <c r="F1678" s="12">
        <f t="shared" si="82"/>
        <v>0.26313253012048193</v>
      </c>
      <c r="G1678">
        <v>5796.7</v>
      </c>
      <c r="H1678">
        <v>22.5</v>
      </c>
      <c r="I1678">
        <v>307.97000000000003</v>
      </c>
      <c r="O1678" s="6"/>
      <c r="P1678" s="3"/>
    </row>
    <row r="1679" spans="1:16" x14ac:dyDescent="0.35">
      <c r="A1679" t="s">
        <v>81</v>
      </c>
      <c r="B1679" t="s">
        <v>73</v>
      </c>
      <c r="C1679" s="13">
        <v>1996</v>
      </c>
      <c r="D1679" s="13">
        <v>699</v>
      </c>
      <c r="E1679" s="12">
        <f t="shared" si="83"/>
        <v>0.46240250848399456</v>
      </c>
      <c r="F1679" s="12">
        <f t="shared" si="82"/>
        <v>0.22457831325301206</v>
      </c>
      <c r="G1679">
        <v>4135.3</v>
      </c>
      <c r="H1679">
        <v>23.4</v>
      </c>
      <c r="I1679">
        <v>1141.06</v>
      </c>
      <c r="O1679" s="6"/>
      <c r="P1679" s="3"/>
    </row>
    <row r="1680" spans="1:16" x14ac:dyDescent="0.35">
      <c r="A1680" t="s">
        <v>83</v>
      </c>
      <c r="B1680" t="s">
        <v>73</v>
      </c>
      <c r="C1680" s="13">
        <v>1996</v>
      </c>
      <c r="D1680" s="13">
        <v>909</v>
      </c>
      <c r="E1680" s="12">
        <f t="shared" si="83"/>
        <v>0.60132171704141779</v>
      </c>
      <c r="F1680" s="12">
        <f t="shared" si="82"/>
        <v>0.29204819277108435</v>
      </c>
      <c r="G1680">
        <v>5099.3</v>
      </c>
      <c r="H1680">
        <v>23.7</v>
      </c>
      <c r="I1680">
        <v>1073.8499999999999</v>
      </c>
      <c r="O1680" s="6"/>
      <c r="P1680" s="3"/>
    </row>
    <row r="1681" spans="1:16" x14ac:dyDescent="0.35">
      <c r="A1681" t="s">
        <v>82</v>
      </c>
      <c r="B1681" t="s">
        <v>73</v>
      </c>
      <c r="C1681" s="13">
        <v>1996</v>
      </c>
      <c r="D1681" s="13">
        <v>398</v>
      </c>
      <c r="E1681" s="12">
        <f t="shared" si="83"/>
        <v>0.26328497621835456</v>
      </c>
      <c r="F1681" s="12">
        <f t="shared" si="82"/>
        <v>0.12787148594377509</v>
      </c>
      <c r="G1681">
        <v>989.19999999999993</v>
      </c>
      <c r="H1681">
        <v>22.9</v>
      </c>
      <c r="I1681">
        <v>544.91499999999996</v>
      </c>
      <c r="O1681" s="6"/>
      <c r="P1681" s="3"/>
    </row>
    <row r="1682" spans="1:16" x14ac:dyDescent="0.35">
      <c r="A1682" t="s">
        <v>68</v>
      </c>
      <c r="B1682" t="s">
        <v>73</v>
      </c>
      <c r="C1682" s="13">
        <v>1996</v>
      </c>
      <c r="D1682" s="13">
        <v>36245</v>
      </c>
      <c r="E1682" s="12">
        <f t="shared" si="83"/>
        <v>23.976793876970504</v>
      </c>
      <c r="F1682" s="12">
        <f t="shared" si="82"/>
        <v>11.644979919678715</v>
      </c>
      <c r="G1682">
        <v>299843</v>
      </c>
      <c r="H1682">
        <v>19.7</v>
      </c>
      <c r="I1682">
        <v>564.83000000000004</v>
      </c>
      <c r="O1682" s="6"/>
      <c r="P1682" s="3"/>
    </row>
    <row r="1683" spans="1:16" x14ac:dyDescent="0.35">
      <c r="A1683" t="s">
        <v>69</v>
      </c>
      <c r="B1683" t="s">
        <v>73</v>
      </c>
      <c r="C1683" s="13">
        <v>1996</v>
      </c>
      <c r="D1683" s="13">
        <v>587</v>
      </c>
      <c r="E1683" s="12">
        <f t="shared" si="83"/>
        <v>0.38831226392003548</v>
      </c>
      <c r="F1683" s="12">
        <f t="shared" si="82"/>
        <v>0.18859437751004016</v>
      </c>
      <c r="G1683">
        <v>11041.6</v>
      </c>
      <c r="H1683">
        <v>21.2</v>
      </c>
      <c r="I1683">
        <v>233.62</v>
      </c>
      <c r="O1683" s="6"/>
      <c r="P1683" s="3"/>
    </row>
    <row r="1684" spans="1:16" x14ac:dyDescent="0.35">
      <c r="A1684" t="s">
        <v>70</v>
      </c>
      <c r="B1684" t="s">
        <v>73</v>
      </c>
      <c r="C1684" s="13">
        <v>1996</v>
      </c>
      <c r="D1684" s="13">
        <v>151167</v>
      </c>
      <c r="E1684" s="12">
        <f t="shared" si="83"/>
        <v>100</v>
      </c>
      <c r="F1684" s="12">
        <f t="shared" si="82"/>
        <v>48.567710843373497</v>
      </c>
      <c r="G1684" s="11">
        <v>1076877.4000000001</v>
      </c>
      <c r="O1684" s="6"/>
      <c r="P1684" s="3"/>
    </row>
    <row r="1685" spans="1:16" x14ac:dyDescent="0.35">
      <c r="A1685" t="s">
        <v>30</v>
      </c>
      <c r="B1685" t="s">
        <v>28</v>
      </c>
      <c r="C1685" s="11">
        <v>1995</v>
      </c>
      <c r="D1685" s="11">
        <v>1723</v>
      </c>
      <c r="E1685" s="12">
        <f t="shared" ref="E1685:E1709" si="84">(D1685/157417)*100</f>
        <v>1.0945450618421135</v>
      </c>
      <c r="F1685" s="12">
        <f t="shared" ref="F1685:F1716" si="85">(D1685/300869)*100</f>
        <v>0.57267448623819672</v>
      </c>
      <c r="G1685">
        <v>28034.9</v>
      </c>
      <c r="H1685">
        <v>15.3</v>
      </c>
      <c r="I1685" s="5">
        <v>177.18</v>
      </c>
    </row>
    <row r="1686" spans="1:16" x14ac:dyDescent="0.35">
      <c r="A1686" t="s">
        <v>31</v>
      </c>
      <c r="B1686" t="s">
        <v>28</v>
      </c>
      <c r="C1686" s="11">
        <v>1995</v>
      </c>
      <c r="D1686" s="11">
        <v>58649</v>
      </c>
      <c r="E1686" s="12">
        <f t="shared" si="84"/>
        <v>37.25709421472903</v>
      </c>
      <c r="F1686" s="12">
        <f t="shared" si="85"/>
        <v>19.493201360060358</v>
      </c>
      <c r="G1686">
        <v>286839.5</v>
      </c>
      <c r="H1686">
        <v>23.1</v>
      </c>
      <c r="I1686" s="6">
        <v>892.59</v>
      </c>
    </row>
    <row r="1687" spans="1:16" x14ac:dyDescent="0.35">
      <c r="A1687" t="s">
        <v>3</v>
      </c>
      <c r="B1687" t="s">
        <v>28</v>
      </c>
      <c r="C1687" s="11">
        <v>1995</v>
      </c>
      <c r="D1687" s="11">
        <v>23198</v>
      </c>
      <c r="E1687" s="12">
        <f t="shared" si="84"/>
        <v>14.736654872091323</v>
      </c>
      <c r="F1687" s="12">
        <f t="shared" si="85"/>
        <v>7.7103324038036494</v>
      </c>
      <c r="G1687">
        <v>181925.9</v>
      </c>
      <c r="H1687">
        <v>19.5</v>
      </c>
      <c r="I1687" s="6">
        <v>206.3</v>
      </c>
    </row>
    <row r="1688" spans="1:16" x14ac:dyDescent="0.35">
      <c r="A1688" t="s">
        <v>97</v>
      </c>
      <c r="B1688" t="s">
        <v>28</v>
      </c>
      <c r="C1688" s="11">
        <v>1995</v>
      </c>
      <c r="D1688" s="11">
        <v>675</v>
      </c>
      <c r="E1688" s="12">
        <f t="shared" si="84"/>
        <v>0.42879739799386341</v>
      </c>
      <c r="F1688" s="12">
        <f t="shared" si="85"/>
        <v>0.22435013244967078</v>
      </c>
      <c r="G1688">
        <v>1930.7</v>
      </c>
      <c r="H1688">
        <v>21.1</v>
      </c>
      <c r="I1688" s="6">
        <v>165.83</v>
      </c>
    </row>
    <row r="1689" spans="1:16" x14ac:dyDescent="0.35">
      <c r="A1689" t="s">
        <v>4</v>
      </c>
      <c r="B1689" t="s">
        <v>28</v>
      </c>
      <c r="C1689" s="11">
        <v>1995</v>
      </c>
      <c r="D1689" s="11">
        <v>44806</v>
      </c>
      <c r="E1689" s="12">
        <f t="shared" si="84"/>
        <v>28.463253651130437</v>
      </c>
      <c r="F1689" s="12">
        <f t="shared" si="85"/>
        <v>14.892195606725849</v>
      </c>
      <c r="G1689">
        <v>486040.4</v>
      </c>
      <c r="H1689">
        <v>20.5</v>
      </c>
      <c r="I1689" s="6">
        <v>167.76</v>
      </c>
    </row>
    <row r="1690" spans="1:16" x14ac:dyDescent="0.35">
      <c r="A1690" t="s">
        <v>5</v>
      </c>
      <c r="B1690" t="s">
        <v>28</v>
      </c>
      <c r="C1690" s="11">
        <v>1995</v>
      </c>
      <c r="D1690" s="11">
        <v>1486</v>
      </c>
      <c r="E1690" s="12">
        <f t="shared" si="84"/>
        <v>0.94398953099093486</v>
      </c>
      <c r="F1690" s="12">
        <f t="shared" si="85"/>
        <v>0.49390266195586785</v>
      </c>
      <c r="G1690">
        <v>4411.5</v>
      </c>
      <c r="H1690">
        <v>22.9</v>
      </c>
      <c r="I1690" s="5">
        <v>662.49</v>
      </c>
    </row>
    <row r="1691" spans="1:16" x14ac:dyDescent="0.35">
      <c r="A1691" t="s">
        <v>98</v>
      </c>
      <c r="B1691" t="s">
        <v>28</v>
      </c>
      <c r="C1691" s="11">
        <v>1995</v>
      </c>
      <c r="D1691" s="11">
        <v>262</v>
      </c>
      <c r="E1691" s="12">
        <f t="shared" si="84"/>
        <v>0.16643691596206256</v>
      </c>
      <c r="F1691" s="12">
        <f t="shared" si="85"/>
        <v>8.7081088447131472E-2</v>
      </c>
      <c r="G1691">
        <v>702</v>
      </c>
      <c r="H1691">
        <v>21.7</v>
      </c>
      <c r="I1691" s="6">
        <v>377.9</v>
      </c>
    </row>
    <row r="1692" spans="1:16" x14ac:dyDescent="0.35">
      <c r="A1692" t="s">
        <v>99</v>
      </c>
      <c r="B1692" t="s">
        <v>28</v>
      </c>
      <c r="C1692" s="11">
        <v>1995</v>
      </c>
      <c r="D1692" s="11">
        <v>42</v>
      </c>
      <c r="E1692" s="12">
        <f t="shared" si="84"/>
        <v>2.6680726986284837E-2</v>
      </c>
      <c r="F1692" s="12">
        <f t="shared" si="85"/>
        <v>1.3959563796868404E-2</v>
      </c>
      <c r="G1692">
        <v>639.70000000000005</v>
      </c>
      <c r="H1692">
        <v>17.3</v>
      </c>
      <c r="I1692" s="6">
        <v>194.64</v>
      </c>
    </row>
    <row r="1693" spans="1:16" x14ac:dyDescent="0.35">
      <c r="A1693" t="s">
        <v>8</v>
      </c>
      <c r="B1693" t="s">
        <v>28</v>
      </c>
      <c r="C1693" s="11">
        <v>1995</v>
      </c>
      <c r="D1693" s="11">
        <v>2345</v>
      </c>
      <c r="E1693" s="12">
        <f t="shared" si="84"/>
        <v>1.4896739234009033</v>
      </c>
      <c r="F1693" s="12">
        <f t="shared" si="85"/>
        <v>0.77940897865848591</v>
      </c>
      <c r="G1693">
        <v>16201.3</v>
      </c>
      <c r="H1693">
        <v>19.2</v>
      </c>
      <c r="I1693" s="6">
        <v>225.43</v>
      </c>
    </row>
    <row r="1694" spans="1:16" x14ac:dyDescent="0.35">
      <c r="A1694" t="s">
        <v>10</v>
      </c>
      <c r="B1694" t="s">
        <v>28</v>
      </c>
      <c r="C1694" s="11">
        <v>1995</v>
      </c>
      <c r="D1694" s="11">
        <v>4695</v>
      </c>
      <c r="E1694" s="12">
        <f t="shared" si="84"/>
        <v>2.9825241238239832</v>
      </c>
      <c r="F1694" s="12">
        <f t="shared" si="85"/>
        <v>1.5604798101499324</v>
      </c>
      <c r="G1694">
        <v>48146.5</v>
      </c>
      <c r="H1694">
        <v>21.9</v>
      </c>
      <c r="I1694" s="6">
        <v>181.18</v>
      </c>
    </row>
    <row r="1695" spans="1:16" x14ac:dyDescent="0.35">
      <c r="A1695" t="s">
        <v>33</v>
      </c>
      <c r="B1695" t="s">
        <v>28</v>
      </c>
      <c r="C1695" s="11">
        <v>1995</v>
      </c>
      <c r="D1695" s="11">
        <v>1227</v>
      </c>
      <c r="E1695" s="12">
        <f t="shared" si="84"/>
        <v>0.77945838124217848</v>
      </c>
      <c r="F1695" s="12">
        <f t="shared" si="85"/>
        <v>0.40781868520851267</v>
      </c>
      <c r="G1695">
        <v>12491.6</v>
      </c>
      <c r="H1695">
        <v>20.5</v>
      </c>
      <c r="I1695" s="6">
        <v>265.41000000000003</v>
      </c>
    </row>
    <row r="1696" spans="1:16" x14ac:dyDescent="0.35">
      <c r="A1696" t="s">
        <v>11</v>
      </c>
      <c r="B1696" t="s">
        <v>28</v>
      </c>
      <c r="C1696" s="11">
        <v>1995</v>
      </c>
      <c r="D1696" s="11">
        <v>69</v>
      </c>
      <c r="E1696" s="12">
        <f t="shared" si="84"/>
        <v>4.3832622906039377E-2</v>
      </c>
      <c r="F1696" s="12">
        <f t="shared" si="85"/>
        <v>2.2933569094855236E-2</v>
      </c>
      <c r="G1696">
        <v>310.2</v>
      </c>
      <c r="H1696">
        <v>22.3</v>
      </c>
      <c r="I1696" s="6">
        <v>378.88</v>
      </c>
    </row>
    <row r="1697" spans="1:15" x14ac:dyDescent="0.35">
      <c r="A1697" t="s">
        <v>34</v>
      </c>
      <c r="B1697" t="s">
        <v>28</v>
      </c>
      <c r="C1697" s="11">
        <v>1995</v>
      </c>
      <c r="D1697" s="11">
        <v>962</v>
      </c>
      <c r="E1697" s="12">
        <f t="shared" si="84"/>
        <v>0.61111569906680985</v>
      </c>
      <c r="F1697" s="12">
        <f t="shared" si="85"/>
        <v>0.31974048506160491</v>
      </c>
      <c r="G1697">
        <v>6976.1</v>
      </c>
      <c r="H1697">
        <v>19.8</v>
      </c>
      <c r="I1697" s="6">
        <v>159.69</v>
      </c>
    </row>
    <row r="1698" spans="1:15" x14ac:dyDescent="0.35">
      <c r="A1698" t="s">
        <v>13</v>
      </c>
      <c r="B1698" t="s">
        <v>28</v>
      </c>
      <c r="C1698" s="11">
        <v>1995</v>
      </c>
      <c r="D1698" s="11">
        <v>1020</v>
      </c>
      <c r="E1698" s="12">
        <f t="shared" si="84"/>
        <v>0.64796051252406028</v>
      </c>
      <c r="F1698" s="12">
        <f t="shared" si="85"/>
        <v>0.33901797792394694</v>
      </c>
      <c r="G1698">
        <v>2829.8</v>
      </c>
      <c r="H1698">
        <v>21.8</v>
      </c>
      <c r="I1698" s="6">
        <v>790.26</v>
      </c>
    </row>
    <row r="1699" spans="1:15" x14ac:dyDescent="0.35">
      <c r="A1699" t="s">
        <v>35</v>
      </c>
      <c r="B1699" t="s">
        <v>28</v>
      </c>
      <c r="C1699" s="11">
        <v>1995</v>
      </c>
      <c r="D1699" s="11">
        <v>43</v>
      </c>
      <c r="E1699" s="12">
        <f t="shared" si="84"/>
        <v>2.7315982390720188E-2</v>
      </c>
      <c r="F1699" s="12">
        <f t="shared" si="85"/>
        <v>1.4291934363460509E-2</v>
      </c>
      <c r="G1699">
        <v>299.8</v>
      </c>
      <c r="H1699">
        <v>23.2</v>
      </c>
      <c r="I1699" s="6">
        <v>1118.44</v>
      </c>
    </row>
    <row r="1700" spans="1:15" x14ac:dyDescent="0.35">
      <c r="A1700" t="s">
        <v>15</v>
      </c>
      <c r="B1700" t="s">
        <v>28</v>
      </c>
      <c r="C1700" s="11">
        <v>1995</v>
      </c>
      <c r="D1700" s="11">
        <v>10797</v>
      </c>
      <c r="E1700" s="12">
        <f t="shared" si="84"/>
        <v>6.8588526016885085</v>
      </c>
      <c r="F1700" s="12">
        <f t="shared" si="85"/>
        <v>3.5886050074949565</v>
      </c>
      <c r="G1700">
        <v>64399.8</v>
      </c>
      <c r="H1700">
        <v>22.2</v>
      </c>
      <c r="I1700" s="6">
        <v>530.29999999999995</v>
      </c>
    </row>
    <row r="1701" spans="1:15" x14ac:dyDescent="0.35">
      <c r="A1701" t="s">
        <v>36</v>
      </c>
      <c r="B1701" t="s">
        <v>28</v>
      </c>
      <c r="C1701" s="11">
        <v>1995</v>
      </c>
      <c r="D1701" s="11">
        <v>64</v>
      </c>
      <c r="E1701" s="12">
        <f t="shared" si="84"/>
        <v>4.0656345883862612E-2</v>
      </c>
      <c r="F1701" s="12">
        <f t="shared" si="85"/>
        <v>2.127171626189471E-2</v>
      </c>
      <c r="G1701">
        <v>26.1</v>
      </c>
      <c r="H1701">
        <v>22.4</v>
      </c>
      <c r="I1701" s="6">
        <v>367.16</v>
      </c>
    </row>
    <row r="1702" spans="1:15" x14ac:dyDescent="0.35">
      <c r="A1702" t="s">
        <v>17</v>
      </c>
      <c r="B1702" t="s">
        <v>28</v>
      </c>
      <c r="C1702" s="11">
        <v>1995</v>
      </c>
      <c r="D1702" s="11">
        <v>1193</v>
      </c>
      <c r="E1702" s="12">
        <f t="shared" si="84"/>
        <v>0.75785969749137638</v>
      </c>
      <c r="F1702" s="12">
        <f t="shared" si="85"/>
        <v>0.39651808594438109</v>
      </c>
      <c r="G1702">
        <v>9348.1</v>
      </c>
      <c r="H1702">
        <v>21.4</v>
      </c>
      <c r="I1702" s="6">
        <v>394.19</v>
      </c>
    </row>
    <row r="1703" spans="1:15" x14ac:dyDescent="0.35">
      <c r="A1703" t="s">
        <v>100</v>
      </c>
      <c r="B1703" t="s">
        <v>28</v>
      </c>
      <c r="C1703" s="11">
        <v>1995</v>
      </c>
      <c r="D1703" s="11">
        <v>470</v>
      </c>
      <c r="E1703" s="12">
        <f t="shared" si="84"/>
        <v>0.29857004008461602</v>
      </c>
      <c r="F1703" s="12">
        <f t="shared" si="85"/>
        <v>0.1562141662982893</v>
      </c>
      <c r="G1703">
        <v>3435.7</v>
      </c>
      <c r="H1703">
        <v>18.600000000000001</v>
      </c>
      <c r="I1703" s="6">
        <v>174.35</v>
      </c>
    </row>
    <row r="1704" spans="1:15" x14ac:dyDescent="0.35">
      <c r="A1704" t="s">
        <v>101</v>
      </c>
      <c r="B1704" t="s">
        <v>28</v>
      </c>
      <c r="C1704" s="11">
        <v>1995</v>
      </c>
      <c r="D1704" s="11">
        <v>94</v>
      </c>
      <c r="E1704" s="12">
        <f t="shared" si="84"/>
        <v>5.9714008016923205E-2</v>
      </c>
      <c r="F1704" s="12">
        <f t="shared" si="85"/>
        <v>3.1242833259657859E-2</v>
      </c>
      <c r="G1704">
        <v>80.8</v>
      </c>
      <c r="H1704">
        <v>28</v>
      </c>
      <c r="I1704" s="6">
        <v>476.45</v>
      </c>
    </row>
    <row r="1705" spans="1:15" x14ac:dyDescent="0.35">
      <c r="A1705" t="s">
        <v>18</v>
      </c>
      <c r="B1705" t="s">
        <v>28</v>
      </c>
      <c r="C1705" s="11">
        <v>1995</v>
      </c>
      <c r="D1705" s="11">
        <v>252</v>
      </c>
      <c r="E1705" s="12">
        <f t="shared" si="84"/>
        <v>0.16008436191770903</v>
      </c>
      <c r="F1705" s="12">
        <f t="shared" si="85"/>
        <v>8.3757382781210421E-2</v>
      </c>
      <c r="G1705">
        <v>3416.5</v>
      </c>
      <c r="H1705">
        <v>21.2</v>
      </c>
      <c r="I1705" s="6">
        <v>259.60000000000002</v>
      </c>
    </row>
    <row r="1706" spans="1:15" x14ac:dyDescent="0.35">
      <c r="A1706" t="s">
        <v>22</v>
      </c>
      <c r="B1706" t="s">
        <v>28</v>
      </c>
      <c r="C1706" s="11">
        <v>1995</v>
      </c>
      <c r="D1706" s="11">
        <v>157</v>
      </c>
      <c r="E1706" s="12">
        <f t="shared" si="84"/>
        <v>9.9735098496350455E-2</v>
      </c>
      <c r="F1706" s="12">
        <f t="shared" si="85"/>
        <v>5.2182178954960461E-2</v>
      </c>
      <c r="G1706">
        <v>704.9</v>
      </c>
      <c r="H1706">
        <v>24</v>
      </c>
      <c r="I1706" s="6">
        <v>1249.2</v>
      </c>
    </row>
    <row r="1707" spans="1:15" x14ac:dyDescent="0.35">
      <c r="A1707" t="s">
        <v>38</v>
      </c>
      <c r="B1707" t="s">
        <v>28</v>
      </c>
      <c r="C1707" s="11">
        <v>1995</v>
      </c>
      <c r="D1707" s="11">
        <v>2961</v>
      </c>
      <c r="E1707" s="12">
        <f t="shared" si="84"/>
        <v>1.8809912525330807</v>
      </c>
      <c r="F1707" s="12">
        <f t="shared" si="85"/>
        <v>0.98414924767922263</v>
      </c>
      <c r="G1707">
        <v>14483.6</v>
      </c>
      <c r="H1707">
        <v>21.6</v>
      </c>
      <c r="I1707" s="6">
        <v>484.15</v>
      </c>
    </row>
    <row r="1708" spans="1:15" x14ac:dyDescent="0.35">
      <c r="A1708" t="s">
        <v>23</v>
      </c>
      <c r="B1708" t="s">
        <v>28</v>
      </c>
      <c r="C1708" s="11">
        <v>1995</v>
      </c>
      <c r="D1708" s="11">
        <v>227</v>
      </c>
      <c r="E1708" s="12">
        <f t="shared" si="84"/>
        <v>0.14420297680682517</v>
      </c>
      <c r="F1708" s="12">
        <f t="shared" si="85"/>
        <v>7.5448118616407808E-2</v>
      </c>
      <c r="G1708">
        <v>799.9</v>
      </c>
      <c r="H1708">
        <v>22.1</v>
      </c>
      <c r="I1708" s="6">
        <v>220.8</v>
      </c>
    </row>
    <row r="1709" spans="1:15" x14ac:dyDescent="0.35">
      <c r="A1709" t="s">
        <v>24</v>
      </c>
      <c r="B1709" t="s">
        <v>28</v>
      </c>
      <c r="C1709" s="11">
        <v>1995</v>
      </c>
      <c r="D1709" s="11">
        <v>157417</v>
      </c>
      <c r="E1709" s="12">
        <f t="shared" si="84"/>
        <v>100</v>
      </c>
      <c r="F1709" s="12">
        <f t="shared" si="85"/>
        <v>52.320777481229378</v>
      </c>
      <c r="G1709" s="11">
        <v>1174475.3000000005</v>
      </c>
      <c r="O1709" s="6"/>
    </row>
    <row r="1710" spans="1:15" x14ac:dyDescent="0.35">
      <c r="A1710" t="s">
        <v>74</v>
      </c>
      <c r="B1710" t="s">
        <v>73</v>
      </c>
      <c r="C1710" s="11">
        <v>1995</v>
      </c>
      <c r="D1710" s="11">
        <v>1340</v>
      </c>
      <c r="E1710" s="12">
        <f t="shared" ref="E1710:E1740" si="86">(D1710/143452)*100</f>
        <v>0.93411036444246165</v>
      </c>
      <c r="F1710" s="12">
        <f t="shared" si="85"/>
        <v>0.44537655923342051</v>
      </c>
      <c r="G1710">
        <v>1795.6</v>
      </c>
      <c r="H1710">
        <v>20.9</v>
      </c>
      <c r="I1710" s="6">
        <v>265.85000000000002</v>
      </c>
    </row>
    <row r="1711" spans="1:15" x14ac:dyDescent="0.35">
      <c r="A1711" t="s">
        <v>40</v>
      </c>
      <c r="B1711" t="s">
        <v>73</v>
      </c>
      <c r="C1711" s="11">
        <v>1995</v>
      </c>
      <c r="D1711" s="11">
        <v>8538</v>
      </c>
      <c r="E1711" s="12">
        <f t="shared" si="86"/>
        <v>5.9518166355296547</v>
      </c>
      <c r="F1711" s="12">
        <f t="shared" si="85"/>
        <v>2.8377798975633914</v>
      </c>
      <c r="G1711">
        <v>91226.7</v>
      </c>
      <c r="H1711">
        <v>22.6</v>
      </c>
      <c r="I1711" s="6">
        <v>252.6</v>
      </c>
    </row>
    <row r="1712" spans="1:15" x14ac:dyDescent="0.35">
      <c r="A1712" t="s">
        <v>85</v>
      </c>
      <c r="B1712" t="s">
        <v>73</v>
      </c>
      <c r="C1712" s="11">
        <v>1995</v>
      </c>
      <c r="D1712" s="11">
        <v>93</v>
      </c>
      <c r="E1712" s="12">
        <f t="shared" si="86"/>
        <v>6.4830047681454422E-2</v>
      </c>
      <c r="F1712" s="12">
        <f t="shared" si="85"/>
        <v>3.0910462693065754E-2</v>
      </c>
      <c r="G1712">
        <v>413.5</v>
      </c>
      <c r="H1712">
        <v>22.5</v>
      </c>
      <c r="I1712" s="6">
        <v>251.39</v>
      </c>
    </row>
    <row r="1713" spans="1:9" x14ac:dyDescent="0.35">
      <c r="A1713" t="s">
        <v>41</v>
      </c>
      <c r="B1713" t="s">
        <v>73</v>
      </c>
      <c r="C1713" s="11">
        <v>1995</v>
      </c>
      <c r="D1713" s="11">
        <v>1727</v>
      </c>
      <c r="E1713" s="12">
        <f t="shared" si="86"/>
        <v>1.2038870144717395</v>
      </c>
      <c r="F1713" s="12">
        <f t="shared" si="85"/>
        <v>0.57400396850456514</v>
      </c>
      <c r="G1713">
        <v>8194.4</v>
      </c>
      <c r="H1713">
        <v>23.4</v>
      </c>
      <c r="I1713" s="6">
        <v>1090.55</v>
      </c>
    </row>
    <row r="1714" spans="1:9" x14ac:dyDescent="0.35">
      <c r="A1714" t="s">
        <v>42</v>
      </c>
      <c r="B1714" t="s">
        <v>73</v>
      </c>
      <c r="C1714" s="11">
        <v>1995</v>
      </c>
      <c r="D1714" s="11">
        <v>33497</v>
      </c>
      <c r="E1714" s="12">
        <f t="shared" si="86"/>
        <v>23.350667819200847</v>
      </c>
      <c r="F1714" s="12">
        <f t="shared" si="85"/>
        <v>11.133416869135736</v>
      </c>
      <c r="G1714">
        <v>180405.9</v>
      </c>
      <c r="H1714">
        <v>23.5</v>
      </c>
      <c r="I1714" s="6">
        <v>866.68</v>
      </c>
    </row>
    <row r="1715" spans="1:9" x14ac:dyDescent="0.35">
      <c r="A1715" t="s">
        <v>43</v>
      </c>
      <c r="B1715" t="s">
        <v>73</v>
      </c>
      <c r="C1715" s="11">
        <v>1995</v>
      </c>
      <c r="D1715" s="11">
        <v>8449</v>
      </c>
      <c r="E1715" s="12">
        <f t="shared" si="86"/>
        <v>5.8897749769957892</v>
      </c>
      <c r="F1715" s="12">
        <f t="shared" si="85"/>
        <v>2.8081989171366941</v>
      </c>
      <c r="G1715">
        <v>65249.3</v>
      </c>
      <c r="H1715">
        <v>22.6</v>
      </c>
      <c r="I1715" s="6">
        <v>270.43</v>
      </c>
    </row>
    <row r="1716" spans="1:9" x14ac:dyDescent="0.35">
      <c r="A1716" t="s">
        <v>45</v>
      </c>
      <c r="B1716" t="s">
        <v>73</v>
      </c>
      <c r="C1716" s="11">
        <v>1995</v>
      </c>
      <c r="D1716" s="11">
        <v>1041</v>
      </c>
      <c r="E1716" s="12">
        <f t="shared" si="86"/>
        <v>0.72567827566015108</v>
      </c>
      <c r="F1716" s="12">
        <f t="shared" si="85"/>
        <v>0.34599775982238118</v>
      </c>
      <c r="G1716">
        <v>11345.9</v>
      </c>
      <c r="H1716">
        <v>23.9</v>
      </c>
      <c r="I1716" s="6">
        <v>223.53</v>
      </c>
    </row>
    <row r="1717" spans="1:9" x14ac:dyDescent="0.35">
      <c r="A1717" t="s">
        <v>46</v>
      </c>
      <c r="B1717" t="s">
        <v>73</v>
      </c>
      <c r="C1717" s="11">
        <v>1995</v>
      </c>
      <c r="D1717" s="11">
        <v>231</v>
      </c>
      <c r="E1717" s="12">
        <f t="shared" si="86"/>
        <v>0.16102947327329001</v>
      </c>
      <c r="F1717" s="12">
        <f t="shared" ref="F1717:F1740" si="87">(D1717/300869)*100</f>
        <v>7.6777600882776229E-2</v>
      </c>
      <c r="G1717">
        <v>2911.6</v>
      </c>
      <c r="H1717">
        <v>24.3</v>
      </c>
      <c r="I1717" s="6">
        <v>242.92</v>
      </c>
    </row>
    <row r="1718" spans="1:9" x14ac:dyDescent="0.35">
      <c r="A1718" t="s">
        <v>75</v>
      </c>
      <c r="B1718" t="s">
        <v>73</v>
      </c>
      <c r="C1718" s="11">
        <v>1995</v>
      </c>
      <c r="D1718" s="11">
        <v>1221</v>
      </c>
      <c r="E1718" s="12">
        <f t="shared" si="86"/>
        <v>0.85115578730167596</v>
      </c>
      <c r="F1718" s="12">
        <f t="shared" si="87"/>
        <v>0.40582446180896004</v>
      </c>
      <c r="G1718">
        <v>7450</v>
      </c>
      <c r="H1718">
        <v>21.2</v>
      </c>
      <c r="I1718" s="6">
        <v>495.57</v>
      </c>
    </row>
    <row r="1719" spans="1:9" x14ac:dyDescent="0.35">
      <c r="A1719" t="s">
        <v>88</v>
      </c>
      <c r="B1719" t="s">
        <v>73</v>
      </c>
      <c r="C1719" s="11">
        <v>1995</v>
      </c>
      <c r="D1719" s="11">
        <v>1013</v>
      </c>
      <c r="E1719" s="12">
        <f t="shared" si="86"/>
        <v>0.70615955162702504</v>
      </c>
      <c r="F1719" s="12">
        <f t="shared" si="87"/>
        <v>0.33669138395780224</v>
      </c>
      <c r="G1719">
        <v>1423.1</v>
      </c>
      <c r="H1719">
        <v>22.6</v>
      </c>
      <c r="I1719" s="6">
        <v>559.79</v>
      </c>
    </row>
    <row r="1720" spans="1:9" x14ac:dyDescent="0.35">
      <c r="A1720" t="s">
        <v>76</v>
      </c>
      <c r="B1720" t="s">
        <v>73</v>
      </c>
      <c r="C1720" s="11">
        <v>1995</v>
      </c>
      <c r="D1720" s="11">
        <v>11323</v>
      </c>
      <c r="E1720" s="12">
        <f t="shared" si="86"/>
        <v>7.8932325795388003</v>
      </c>
      <c r="F1720" s="12">
        <f t="shared" si="87"/>
        <v>3.7634319255224034</v>
      </c>
      <c r="G1720">
        <v>97694.1</v>
      </c>
      <c r="H1720">
        <v>20.399999999999999</v>
      </c>
      <c r="I1720" s="6">
        <v>181.49</v>
      </c>
    </row>
    <row r="1721" spans="1:9" x14ac:dyDescent="0.35">
      <c r="A1721" t="s">
        <v>89</v>
      </c>
      <c r="B1721" t="s">
        <v>73</v>
      </c>
      <c r="C1721" s="11">
        <v>1995</v>
      </c>
      <c r="D1721" s="11">
        <v>111</v>
      </c>
      <c r="E1721" s="12">
        <f t="shared" si="86"/>
        <v>7.7377798845606902E-2</v>
      </c>
      <c r="F1721" s="12">
        <f t="shared" si="87"/>
        <v>3.6893132891723641E-2</v>
      </c>
      <c r="G1721">
        <v>362.4</v>
      </c>
      <c r="H1721">
        <v>21.7</v>
      </c>
      <c r="I1721" s="6">
        <v>500</v>
      </c>
    </row>
    <row r="1722" spans="1:9" x14ac:dyDescent="0.35">
      <c r="A1722" t="s">
        <v>53</v>
      </c>
      <c r="B1722" t="s">
        <v>73</v>
      </c>
      <c r="C1722" s="11">
        <v>1995</v>
      </c>
      <c r="D1722" s="11">
        <v>81</v>
      </c>
      <c r="E1722" s="12">
        <f t="shared" si="86"/>
        <v>5.6464880238686115E-2</v>
      </c>
      <c r="F1722" s="12">
        <f t="shared" si="87"/>
        <v>2.6922015893960493E-2</v>
      </c>
      <c r="G1722">
        <v>281.39999999999998</v>
      </c>
      <c r="H1722">
        <v>23.3</v>
      </c>
      <c r="I1722" s="6">
        <v>1186.3</v>
      </c>
    </row>
    <row r="1723" spans="1:9" x14ac:dyDescent="0.35">
      <c r="A1723" t="s">
        <v>78</v>
      </c>
      <c r="B1723" t="s">
        <v>73</v>
      </c>
      <c r="C1723" s="11">
        <v>1995</v>
      </c>
      <c r="D1723" s="11">
        <v>359</v>
      </c>
      <c r="E1723" s="12">
        <f t="shared" si="86"/>
        <v>0.25025792599615204</v>
      </c>
      <c r="F1723" s="12">
        <f t="shared" si="87"/>
        <v>0.11932103340656565</v>
      </c>
      <c r="G1723">
        <v>70.599999999999994</v>
      </c>
      <c r="H1723">
        <v>24</v>
      </c>
      <c r="I1723" s="6">
        <v>1418.37</v>
      </c>
    </row>
    <row r="1724" spans="1:9" x14ac:dyDescent="0.35">
      <c r="A1724" t="s">
        <v>54</v>
      </c>
      <c r="B1724" t="s">
        <v>73</v>
      </c>
      <c r="C1724" s="11">
        <v>1995</v>
      </c>
      <c r="D1724" s="11">
        <v>11231</v>
      </c>
      <c r="E1724" s="12">
        <f t="shared" si="86"/>
        <v>7.8290996291442427</v>
      </c>
      <c r="F1724" s="12">
        <f t="shared" si="87"/>
        <v>3.73285383339593</v>
      </c>
      <c r="G1724">
        <v>73639.100000000006</v>
      </c>
      <c r="H1724">
        <v>23.3</v>
      </c>
      <c r="I1724" s="6">
        <v>1096.98</v>
      </c>
    </row>
    <row r="1725" spans="1:9" x14ac:dyDescent="0.35">
      <c r="A1725" t="s">
        <v>77</v>
      </c>
      <c r="B1725" t="s">
        <v>73</v>
      </c>
      <c r="C1725" s="11">
        <v>1995</v>
      </c>
      <c r="D1725" s="11">
        <v>194</v>
      </c>
      <c r="E1725" s="12">
        <f t="shared" si="86"/>
        <v>0.13523687365808773</v>
      </c>
      <c r="F1725" s="12">
        <f t="shared" si="87"/>
        <v>6.4479889918868341E-2</v>
      </c>
      <c r="G1725">
        <v>799.4</v>
      </c>
      <c r="H1725">
        <v>19.7</v>
      </c>
      <c r="I1725" s="6">
        <v>897.95</v>
      </c>
    </row>
    <row r="1726" spans="1:9" x14ac:dyDescent="0.35">
      <c r="A1726" t="s">
        <v>55</v>
      </c>
      <c r="B1726" t="s">
        <v>73</v>
      </c>
      <c r="C1726" s="11">
        <v>1995</v>
      </c>
      <c r="D1726" s="11">
        <v>990</v>
      </c>
      <c r="E1726" s="12">
        <f t="shared" si="86"/>
        <v>0.69012631402838576</v>
      </c>
      <c r="F1726" s="12">
        <f t="shared" si="87"/>
        <v>0.32904686092618385</v>
      </c>
      <c r="G1726">
        <v>3847</v>
      </c>
      <c r="H1726">
        <v>23.8</v>
      </c>
      <c r="I1726" s="6">
        <v>179.45</v>
      </c>
    </row>
    <row r="1727" spans="1:9" x14ac:dyDescent="0.35">
      <c r="A1727" t="s">
        <v>57</v>
      </c>
      <c r="B1727" t="s">
        <v>73</v>
      </c>
      <c r="C1727" s="11">
        <v>1995</v>
      </c>
      <c r="D1727" s="11">
        <v>110</v>
      </c>
      <c r="E1727" s="12">
        <f t="shared" si="86"/>
        <v>7.6680701558709527E-2</v>
      </c>
      <c r="F1727" s="12">
        <f t="shared" si="87"/>
        <v>3.6560762325131536E-2</v>
      </c>
      <c r="G1727">
        <v>299.5</v>
      </c>
      <c r="H1727">
        <v>23.5</v>
      </c>
      <c r="I1727" s="6">
        <v>966.11</v>
      </c>
    </row>
    <row r="1728" spans="1:9" x14ac:dyDescent="0.35">
      <c r="A1728" t="s">
        <v>59</v>
      </c>
      <c r="B1728" t="s">
        <v>73</v>
      </c>
      <c r="C1728" s="11">
        <v>1995</v>
      </c>
      <c r="D1728" s="11">
        <v>2238</v>
      </c>
      <c r="E1728" s="12">
        <f t="shared" si="86"/>
        <v>1.5601037280762904</v>
      </c>
      <c r="F1728" s="12">
        <f t="shared" si="87"/>
        <v>0.74384532803313075</v>
      </c>
      <c r="G1728">
        <v>7773.9</v>
      </c>
      <c r="H1728">
        <v>23</v>
      </c>
      <c r="I1728" s="6">
        <v>646.97</v>
      </c>
    </row>
    <row r="1729" spans="1:15" x14ac:dyDescent="0.35">
      <c r="A1729" t="s">
        <v>58</v>
      </c>
      <c r="B1729" t="s">
        <v>73</v>
      </c>
      <c r="C1729" s="11">
        <v>1995</v>
      </c>
      <c r="D1729" s="11">
        <v>140</v>
      </c>
      <c r="E1729" s="12">
        <f t="shared" si="86"/>
        <v>9.7593620165630321E-2</v>
      </c>
      <c r="F1729" s="12">
        <f t="shared" si="87"/>
        <v>4.6531879322894681E-2</v>
      </c>
      <c r="G1729">
        <v>441.7</v>
      </c>
      <c r="H1729">
        <v>22.5</v>
      </c>
      <c r="I1729" s="6">
        <v>1412.36</v>
      </c>
    </row>
    <row r="1730" spans="1:15" x14ac:dyDescent="0.35">
      <c r="A1730" t="s">
        <v>60</v>
      </c>
      <c r="B1730" t="s">
        <v>73</v>
      </c>
      <c r="C1730" s="11">
        <v>1995</v>
      </c>
      <c r="D1730" s="11">
        <v>8503</v>
      </c>
      <c r="E1730" s="12">
        <f t="shared" si="86"/>
        <v>5.9274182304882466</v>
      </c>
      <c r="F1730" s="12">
        <f t="shared" si="87"/>
        <v>2.8261469277326676</v>
      </c>
      <c r="G1730">
        <v>28917.3</v>
      </c>
      <c r="H1730">
        <v>22.3</v>
      </c>
      <c r="I1730" s="6">
        <v>1018.42</v>
      </c>
    </row>
    <row r="1731" spans="1:15" x14ac:dyDescent="0.35">
      <c r="A1731" t="s">
        <v>63</v>
      </c>
      <c r="B1731" t="s">
        <v>73</v>
      </c>
      <c r="C1731" s="11">
        <v>1995</v>
      </c>
      <c r="D1731" s="11">
        <v>809</v>
      </c>
      <c r="E1731" s="12">
        <f t="shared" si="86"/>
        <v>0.56395170509996373</v>
      </c>
      <c r="F1731" s="12">
        <f t="shared" si="87"/>
        <v>0.2688877883730128</v>
      </c>
      <c r="G1731">
        <v>7250.4</v>
      </c>
      <c r="H1731">
        <v>22.3</v>
      </c>
      <c r="I1731" s="6">
        <v>334.38</v>
      </c>
    </row>
    <row r="1732" spans="1:15" x14ac:dyDescent="0.35">
      <c r="A1732" t="s">
        <v>80</v>
      </c>
      <c r="B1732" t="s">
        <v>73</v>
      </c>
      <c r="C1732" s="11">
        <v>1995</v>
      </c>
      <c r="D1732" s="11">
        <v>7377</v>
      </c>
      <c r="E1732" s="12">
        <f t="shared" si="86"/>
        <v>5.1424866854418205</v>
      </c>
      <c r="F1732" s="12">
        <f t="shared" si="87"/>
        <v>2.4518976697499575</v>
      </c>
      <c r="G1732">
        <v>68259.199999999997</v>
      </c>
      <c r="H1732">
        <v>21.8</v>
      </c>
      <c r="I1732" s="6">
        <v>348.95</v>
      </c>
    </row>
    <row r="1733" spans="1:15" x14ac:dyDescent="0.35">
      <c r="A1733" t="s">
        <v>64</v>
      </c>
      <c r="B1733" t="s">
        <v>73</v>
      </c>
      <c r="C1733" s="11">
        <v>1995</v>
      </c>
      <c r="D1733" s="11">
        <v>5699</v>
      </c>
      <c r="E1733" s="12">
        <f t="shared" si="86"/>
        <v>3.9727574380280508</v>
      </c>
      <c r="F1733" s="12">
        <f t="shared" si="87"/>
        <v>1.8941798590084058</v>
      </c>
      <c r="G1733">
        <v>43272.4</v>
      </c>
      <c r="H1733">
        <v>23</v>
      </c>
      <c r="I1733" s="6">
        <v>305.39999999999998</v>
      </c>
    </row>
    <row r="1734" spans="1:15" x14ac:dyDescent="0.35">
      <c r="A1734" t="s">
        <v>90</v>
      </c>
      <c r="B1734" t="s">
        <v>73</v>
      </c>
      <c r="C1734" s="11">
        <v>1995</v>
      </c>
      <c r="D1734" s="11">
        <v>825</v>
      </c>
      <c r="E1734" s="12">
        <f t="shared" si="86"/>
        <v>0.5751052616903215</v>
      </c>
      <c r="F1734" s="12">
        <f t="shared" si="87"/>
        <v>0.27420571743848648</v>
      </c>
      <c r="G1734">
        <v>6754.2</v>
      </c>
      <c r="H1734">
        <v>22.2</v>
      </c>
      <c r="I1734" s="6">
        <v>323.33999999999997</v>
      </c>
    </row>
    <row r="1735" spans="1:15" x14ac:dyDescent="0.35">
      <c r="A1735" t="s">
        <v>81</v>
      </c>
      <c r="B1735" t="s">
        <v>73</v>
      </c>
      <c r="C1735" s="11">
        <v>1995</v>
      </c>
      <c r="D1735" s="11">
        <v>460</v>
      </c>
      <c r="E1735" s="12">
        <f t="shared" si="86"/>
        <v>0.32066475197278532</v>
      </c>
      <c r="F1735" s="12">
        <f t="shared" si="87"/>
        <v>0.15289046063236825</v>
      </c>
      <c r="G1735">
        <v>2249.1</v>
      </c>
      <c r="H1735">
        <v>23.8</v>
      </c>
      <c r="I1735" s="6">
        <v>1229.76</v>
      </c>
    </row>
    <row r="1736" spans="1:15" x14ac:dyDescent="0.35">
      <c r="A1736" t="s">
        <v>83</v>
      </c>
      <c r="B1736" t="s">
        <v>73</v>
      </c>
      <c r="C1736" s="11">
        <v>1995</v>
      </c>
      <c r="D1736" s="11">
        <v>861</v>
      </c>
      <c r="E1736" s="12">
        <f t="shared" si="86"/>
        <v>0.60020076401862643</v>
      </c>
      <c r="F1736" s="12">
        <f t="shared" si="87"/>
        <v>0.28617105783580227</v>
      </c>
      <c r="G1736">
        <v>3443.6</v>
      </c>
      <c r="H1736">
        <v>23.5</v>
      </c>
      <c r="I1736" s="6">
        <v>1010.11</v>
      </c>
    </row>
    <row r="1737" spans="1:15" x14ac:dyDescent="0.35">
      <c r="A1737" t="s">
        <v>82</v>
      </c>
      <c r="B1737" t="s">
        <v>73</v>
      </c>
      <c r="C1737" s="11">
        <v>1995</v>
      </c>
      <c r="D1737" s="11">
        <v>401</v>
      </c>
      <c r="E1737" s="12">
        <f t="shared" si="86"/>
        <v>0.27953601204584111</v>
      </c>
      <c r="F1737" s="12">
        <f t="shared" si="87"/>
        <v>0.13328059720343405</v>
      </c>
      <c r="G1737">
        <v>1584.3</v>
      </c>
      <c r="H1737">
        <v>22.1</v>
      </c>
      <c r="I1737" s="6">
        <v>252.61</v>
      </c>
    </row>
    <row r="1738" spans="1:15" x14ac:dyDescent="0.35">
      <c r="A1738" t="s">
        <v>68</v>
      </c>
      <c r="B1738" t="s">
        <v>73</v>
      </c>
      <c r="C1738" s="11">
        <v>1995</v>
      </c>
      <c r="D1738" s="11">
        <v>33929</v>
      </c>
      <c r="E1738" s="12">
        <f t="shared" si="86"/>
        <v>23.651813847140506</v>
      </c>
      <c r="F1738" s="12">
        <f t="shared" si="87"/>
        <v>11.277000953903526</v>
      </c>
      <c r="G1738">
        <v>326694.09999999998</v>
      </c>
      <c r="H1738">
        <v>18.600000000000001</v>
      </c>
      <c r="I1738" s="6">
        <v>520.94000000000005</v>
      </c>
    </row>
    <row r="1739" spans="1:15" x14ac:dyDescent="0.35">
      <c r="A1739" t="s">
        <v>69</v>
      </c>
      <c r="B1739" t="s">
        <v>73</v>
      </c>
      <c r="C1739" s="11">
        <v>1995</v>
      </c>
      <c r="D1739" s="11">
        <v>661</v>
      </c>
      <c r="E1739" s="12">
        <f t="shared" si="86"/>
        <v>0.46078130663915456</v>
      </c>
      <c r="F1739" s="12">
        <f t="shared" si="87"/>
        <v>0.21969694451738131</v>
      </c>
      <c r="G1739">
        <v>4571.3</v>
      </c>
      <c r="H1739">
        <v>22.3</v>
      </c>
      <c r="I1739" s="6">
        <v>305.76</v>
      </c>
    </row>
    <row r="1740" spans="1:15" x14ac:dyDescent="0.35">
      <c r="A1740" t="s">
        <v>70</v>
      </c>
      <c r="B1740" t="s">
        <v>73</v>
      </c>
      <c r="C1740" s="11">
        <v>1995</v>
      </c>
      <c r="D1740" s="11">
        <v>143452</v>
      </c>
      <c r="E1740" s="12">
        <f t="shared" si="86"/>
        <v>100</v>
      </c>
      <c r="F1740" s="12">
        <f t="shared" si="87"/>
        <v>47.679222518770622</v>
      </c>
      <c r="G1740" s="11">
        <v>1048621</v>
      </c>
      <c r="O1740" s="6"/>
    </row>
    <row r="1741" spans="1:15" x14ac:dyDescent="0.35">
      <c r="A1741" t="s">
        <v>30</v>
      </c>
      <c r="B1741" t="s">
        <v>28</v>
      </c>
      <c r="C1741" s="11">
        <v>1994</v>
      </c>
      <c r="D1741" s="11">
        <v>1931</v>
      </c>
      <c r="E1741" s="12">
        <f t="shared" ref="E1741:E1765" si="88">(D1741/164604)*100</f>
        <v>1.1731185147384025</v>
      </c>
      <c r="F1741" s="12">
        <f t="shared" ref="F1741:F1772" si="89">(D1741/307036)*100</f>
        <v>0.62891647884938573</v>
      </c>
      <c r="G1741">
        <v>29729.5</v>
      </c>
      <c r="H1741">
        <v>15.9</v>
      </c>
      <c r="I1741" s="3">
        <v>161.28</v>
      </c>
      <c r="O1741" s="6"/>
    </row>
    <row r="1742" spans="1:15" x14ac:dyDescent="0.35">
      <c r="A1742" t="s">
        <v>31</v>
      </c>
      <c r="B1742" t="s">
        <v>28</v>
      </c>
      <c r="C1742" s="11">
        <v>1994</v>
      </c>
      <c r="D1742" s="11">
        <v>56257</v>
      </c>
      <c r="E1742" s="12">
        <f t="shared" si="88"/>
        <v>34.177176739325901</v>
      </c>
      <c r="F1742" s="12">
        <f t="shared" si="89"/>
        <v>18.322607120989069</v>
      </c>
      <c r="G1742">
        <v>306381.5</v>
      </c>
      <c r="H1742">
        <v>22.8</v>
      </c>
      <c r="I1742" s="3">
        <v>851.04</v>
      </c>
      <c r="O1742" s="6"/>
    </row>
    <row r="1743" spans="1:15" x14ac:dyDescent="0.35">
      <c r="A1743" t="s">
        <v>3</v>
      </c>
      <c r="B1743" t="s">
        <v>28</v>
      </c>
      <c r="C1743" s="11">
        <v>1994</v>
      </c>
      <c r="D1743" s="11">
        <v>26157</v>
      </c>
      <c r="E1743" s="12">
        <f t="shared" si="88"/>
        <v>15.890865349566234</v>
      </c>
      <c r="F1743" s="12">
        <f t="shared" si="89"/>
        <v>8.5191964460193592</v>
      </c>
      <c r="G1743">
        <v>209487</v>
      </c>
      <c r="H1743">
        <v>20</v>
      </c>
      <c r="I1743" s="3">
        <v>173.51</v>
      </c>
      <c r="O1743" s="6"/>
    </row>
    <row r="1744" spans="1:15" x14ac:dyDescent="0.35">
      <c r="A1744" t="s">
        <v>97</v>
      </c>
      <c r="B1744" t="s">
        <v>28</v>
      </c>
      <c r="C1744" s="11">
        <v>1994</v>
      </c>
      <c r="D1744" s="11">
        <v>814</v>
      </c>
      <c r="E1744" s="12">
        <f t="shared" si="88"/>
        <v>0.49452018176958035</v>
      </c>
      <c r="F1744" s="12">
        <f t="shared" si="89"/>
        <v>0.26511549134303469</v>
      </c>
      <c r="G1744">
        <v>9349.1</v>
      </c>
      <c r="H1744">
        <v>21.6</v>
      </c>
      <c r="I1744" s="3">
        <v>119.03</v>
      </c>
      <c r="O1744" s="6"/>
    </row>
    <row r="1745" spans="1:16" x14ac:dyDescent="0.35">
      <c r="A1745" t="s">
        <v>4</v>
      </c>
      <c r="B1745" t="s">
        <v>28</v>
      </c>
      <c r="C1745" s="11">
        <v>1994</v>
      </c>
      <c r="D1745" s="11">
        <v>49498</v>
      </c>
      <c r="E1745" s="12">
        <f t="shared" si="88"/>
        <v>30.070958178416081</v>
      </c>
      <c r="F1745" s="12">
        <f t="shared" si="89"/>
        <v>16.121236597662815</v>
      </c>
      <c r="G1745">
        <v>539556.80000000005</v>
      </c>
      <c r="H1745">
        <v>20.8</v>
      </c>
      <c r="I1745" s="3">
        <v>139.72999999999999</v>
      </c>
      <c r="O1745" s="6"/>
    </row>
    <row r="1746" spans="1:16" x14ac:dyDescent="0.35">
      <c r="A1746" t="s">
        <v>5</v>
      </c>
      <c r="B1746" t="s">
        <v>28</v>
      </c>
      <c r="C1746" s="11">
        <v>1994</v>
      </c>
      <c r="D1746" s="11">
        <v>1602</v>
      </c>
      <c r="E1746" s="12">
        <f t="shared" si="88"/>
        <v>0.97324487861777353</v>
      </c>
      <c r="F1746" s="12">
        <f t="shared" si="89"/>
        <v>0.52176292030901905</v>
      </c>
      <c r="G1746">
        <v>6238.4</v>
      </c>
      <c r="H1746">
        <v>23.2</v>
      </c>
      <c r="I1746" s="3">
        <v>588.76</v>
      </c>
      <c r="O1746" s="6"/>
    </row>
    <row r="1747" spans="1:16" x14ac:dyDescent="0.35">
      <c r="A1747" t="s">
        <v>98</v>
      </c>
      <c r="B1747" t="s">
        <v>28</v>
      </c>
      <c r="C1747" s="11">
        <v>1994</v>
      </c>
      <c r="D1747" s="11">
        <v>243</v>
      </c>
      <c r="E1747" s="12">
        <f t="shared" si="88"/>
        <v>0.14762703214988701</v>
      </c>
      <c r="F1747" s="12">
        <f t="shared" si="89"/>
        <v>7.9143813754738862E-2</v>
      </c>
      <c r="G1747">
        <v>860.1</v>
      </c>
      <c r="H1747">
        <v>21.2</v>
      </c>
      <c r="I1747" s="3">
        <v>272.93</v>
      </c>
      <c r="O1747" s="6"/>
    </row>
    <row r="1748" spans="1:16" x14ac:dyDescent="0.35">
      <c r="A1748" t="s">
        <v>99</v>
      </c>
      <c r="B1748" t="s">
        <v>28</v>
      </c>
      <c r="C1748" s="11">
        <v>1994</v>
      </c>
      <c r="D1748" s="11">
        <v>86</v>
      </c>
      <c r="E1748" s="12">
        <f t="shared" si="88"/>
        <v>5.2246603970741906E-2</v>
      </c>
      <c r="F1748" s="12">
        <f t="shared" si="89"/>
        <v>2.8009744785627743E-2</v>
      </c>
      <c r="G1748">
        <v>553.9</v>
      </c>
      <c r="H1748">
        <v>17.600000000000001</v>
      </c>
      <c r="I1748" s="3">
        <v>193.27</v>
      </c>
      <c r="O1748" s="6"/>
    </row>
    <row r="1749" spans="1:16" x14ac:dyDescent="0.35">
      <c r="A1749" t="s">
        <v>8</v>
      </c>
      <c r="B1749" t="s">
        <v>28</v>
      </c>
      <c r="C1749" s="11">
        <v>1994</v>
      </c>
      <c r="D1749" s="11">
        <v>2408</v>
      </c>
      <c r="E1749" s="12">
        <f t="shared" si="88"/>
        <v>1.4629049111807733</v>
      </c>
      <c r="F1749" s="12">
        <f t="shared" si="89"/>
        <v>0.78427285399757696</v>
      </c>
      <c r="G1749">
        <v>12946.7</v>
      </c>
      <c r="H1749">
        <v>19.7</v>
      </c>
      <c r="I1749" s="3">
        <v>216.85</v>
      </c>
      <c r="O1749" s="6"/>
    </row>
    <row r="1750" spans="1:16" x14ac:dyDescent="0.35">
      <c r="A1750" t="s">
        <v>10</v>
      </c>
      <c r="B1750" t="s">
        <v>28</v>
      </c>
      <c r="C1750" s="11">
        <v>1994</v>
      </c>
      <c r="D1750" s="11">
        <v>4796</v>
      </c>
      <c r="E1750" s="12">
        <f t="shared" si="88"/>
        <v>2.9136594493450949</v>
      </c>
      <c r="F1750" s="12">
        <f t="shared" si="89"/>
        <v>1.5620318138589611</v>
      </c>
      <c r="G1750">
        <v>0</v>
      </c>
      <c r="H1750">
        <v>0</v>
      </c>
      <c r="I1750" s="3">
        <v>0</v>
      </c>
      <c r="O1750" s="5"/>
    </row>
    <row r="1751" spans="1:16" x14ac:dyDescent="0.35">
      <c r="A1751" t="s">
        <v>33</v>
      </c>
      <c r="B1751" t="s">
        <v>28</v>
      </c>
      <c r="C1751" s="11">
        <v>1994</v>
      </c>
      <c r="D1751" s="11">
        <v>1185</v>
      </c>
      <c r="E1751" s="12">
        <f t="shared" si="88"/>
        <v>0.71990960122475756</v>
      </c>
      <c r="F1751" s="12">
        <f t="shared" si="89"/>
        <v>0.3859482275694055</v>
      </c>
      <c r="G1751">
        <v>6718.1</v>
      </c>
      <c r="H1751">
        <v>21.5</v>
      </c>
      <c r="I1751" s="3">
        <v>328.57</v>
      </c>
      <c r="O1751" s="6"/>
    </row>
    <row r="1752" spans="1:16" x14ac:dyDescent="0.35">
      <c r="A1752" t="s">
        <v>11</v>
      </c>
      <c r="B1752" t="s">
        <v>28</v>
      </c>
      <c r="C1752" s="11">
        <v>1994</v>
      </c>
      <c r="D1752" s="11">
        <v>68</v>
      </c>
      <c r="E1752" s="12">
        <f t="shared" si="88"/>
        <v>4.1311268255935459E-2</v>
      </c>
      <c r="F1752" s="12">
        <f t="shared" si="89"/>
        <v>2.2147240063054494E-2</v>
      </c>
      <c r="G1752">
        <v>278.39999999999998</v>
      </c>
      <c r="H1752">
        <v>22.9</v>
      </c>
      <c r="I1752" s="3">
        <v>454.05</v>
      </c>
      <c r="O1752" s="6"/>
    </row>
    <row r="1753" spans="1:16" x14ac:dyDescent="0.35">
      <c r="A1753" t="s">
        <v>34</v>
      </c>
      <c r="B1753" t="s">
        <v>28</v>
      </c>
      <c r="C1753" s="11">
        <v>1994</v>
      </c>
      <c r="D1753" s="11">
        <v>1032</v>
      </c>
      <c r="E1753" s="12">
        <f t="shared" si="88"/>
        <v>0.62695924764890276</v>
      </c>
      <c r="F1753" s="12">
        <f t="shared" si="89"/>
        <v>0.3361169374275329</v>
      </c>
      <c r="G1753">
        <v>8617.6</v>
      </c>
      <c r="H1753">
        <v>20.3</v>
      </c>
      <c r="I1753" s="3">
        <v>116.99</v>
      </c>
      <c r="O1753" s="6"/>
      <c r="P1753" s="3"/>
    </row>
    <row r="1754" spans="1:16" x14ac:dyDescent="0.35">
      <c r="A1754" t="s">
        <v>13</v>
      </c>
      <c r="B1754" t="s">
        <v>28</v>
      </c>
      <c r="C1754" s="11">
        <v>1994</v>
      </c>
      <c r="D1754" s="11">
        <v>1243</v>
      </c>
      <c r="E1754" s="12">
        <f t="shared" si="88"/>
        <v>0.7551456829724672</v>
      </c>
      <c r="F1754" s="12">
        <f t="shared" si="89"/>
        <v>0.40483852056436381</v>
      </c>
      <c r="G1754">
        <v>4697.8999999999996</v>
      </c>
      <c r="H1754">
        <v>21.4</v>
      </c>
      <c r="I1754" s="3">
        <v>651.74</v>
      </c>
      <c r="O1754" s="6"/>
      <c r="P1754" s="3"/>
    </row>
    <row r="1755" spans="1:16" x14ac:dyDescent="0.35">
      <c r="A1755" t="s">
        <v>35</v>
      </c>
      <c r="B1755" t="s">
        <v>28</v>
      </c>
      <c r="C1755" s="11">
        <v>1994</v>
      </c>
      <c r="D1755" s="11">
        <v>33</v>
      </c>
      <c r="E1755" s="12">
        <f t="shared" si="88"/>
        <v>2.0048115477145148E-2</v>
      </c>
      <c r="F1755" s="12">
        <f t="shared" si="89"/>
        <v>1.0747925324717623E-2</v>
      </c>
      <c r="G1755">
        <v>70.5</v>
      </c>
      <c r="H1755">
        <v>23.3</v>
      </c>
      <c r="I1755" s="3">
        <v>1069.29</v>
      </c>
      <c r="O1755" s="6"/>
      <c r="P1755" s="3"/>
    </row>
    <row r="1756" spans="1:16" x14ac:dyDescent="0.35">
      <c r="A1756" t="s">
        <v>15</v>
      </c>
      <c r="B1756" t="s">
        <v>28</v>
      </c>
      <c r="C1756" s="11">
        <v>1994</v>
      </c>
      <c r="D1756" s="11">
        <v>11345</v>
      </c>
      <c r="E1756" s="12">
        <f t="shared" si="88"/>
        <v>6.8922990935821726</v>
      </c>
      <c r="F1756" s="12">
        <f t="shared" si="89"/>
        <v>3.695006448755195</v>
      </c>
      <c r="G1756">
        <v>70154.8</v>
      </c>
      <c r="H1756">
        <v>22.1</v>
      </c>
      <c r="I1756" s="3">
        <v>502.04</v>
      </c>
      <c r="O1756" s="6"/>
      <c r="P1756" s="3"/>
    </row>
    <row r="1757" spans="1:16" x14ac:dyDescent="0.35">
      <c r="A1757" t="s">
        <v>36</v>
      </c>
      <c r="B1757" t="s">
        <v>28</v>
      </c>
      <c r="C1757" s="11">
        <v>1994</v>
      </c>
      <c r="D1757" s="11">
        <v>68</v>
      </c>
      <c r="E1757" s="12">
        <f t="shared" si="88"/>
        <v>4.1311268255935459E-2</v>
      </c>
      <c r="F1757" s="12">
        <f t="shared" si="89"/>
        <v>2.2147240063054494E-2</v>
      </c>
      <c r="G1757">
        <v>124.5</v>
      </c>
      <c r="H1757">
        <v>22.2</v>
      </c>
      <c r="I1757" s="3">
        <v>342.74</v>
      </c>
      <c r="O1757" s="6"/>
      <c r="P1757" s="3"/>
    </row>
    <row r="1758" spans="1:16" x14ac:dyDescent="0.35">
      <c r="A1758" t="s">
        <v>17</v>
      </c>
      <c r="B1758" t="s">
        <v>28</v>
      </c>
      <c r="C1758" s="11">
        <v>1994</v>
      </c>
      <c r="D1758" s="11">
        <v>1482</v>
      </c>
      <c r="E1758" s="12">
        <f t="shared" si="88"/>
        <v>0.90034264051906399</v>
      </c>
      <c r="F1758" s="12">
        <f t="shared" si="89"/>
        <v>0.48267955549186414</v>
      </c>
      <c r="G1758">
        <v>11364</v>
      </c>
      <c r="H1758">
        <v>20.7</v>
      </c>
      <c r="I1758" s="3">
        <v>348.68</v>
      </c>
      <c r="O1758" s="6"/>
      <c r="P1758" s="3"/>
    </row>
    <row r="1759" spans="1:16" x14ac:dyDescent="0.35">
      <c r="A1759" t="s">
        <v>100</v>
      </c>
      <c r="B1759" t="s">
        <v>28</v>
      </c>
      <c r="C1759" s="11">
        <v>1994</v>
      </c>
      <c r="D1759" s="11">
        <v>560</v>
      </c>
      <c r="E1759" s="12">
        <f t="shared" si="88"/>
        <v>0.34021044446064491</v>
      </c>
      <c r="F1759" s="12">
        <f t="shared" si="89"/>
        <v>0.18238903581338997</v>
      </c>
      <c r="G1759">
        <v>3822.1</v>
      </c>
      <c r="H1759">
        <v>18.3</v>
      </c>
      <c r="I1759" s="3">
        <v>144.32</v>
      </c>
      <c r="O1759" s="6"/>
      <c r="P1759" s="3"/>
    </row>
    <row r="1760" spans="1:16" x14ac:dyDescent="0.35">
      <c r="A1760" t="s">
        <v>101</v>
      </c>
      <c r="B1760" t="s">
        <v>28</v>
      </c>
      <c r="C1760" s="11">
        <v>1994</v>
      </c>
      <c r="D1760" s="11">
        <v>117</v>
      </c>
      <c r="E1760" s="12">
        <f t="shared" si="88"/>
        <v>7.1079682146241885E-2</v>
      </c>
      <c r="F1760" s="12">
        <f t="shared" si="89"/>
        <v>3.8106280696726121E-2</v>
      </c>
      <c r="G1760">
        <v>154.6</v>
      </c>
      <c r="H1760">
        <v>25.3</v>
      </c>
      <c r="I1760" s="3">
        <v>253.79</v>
      </c>
      <c r="O1760" s="6"/>
      <c r="P1760" s="3"/>
    </row>
    <row r="1761" spans="1:16" x14ac:dyDescent="0.35">
      <c r="A1761" t="s">
        <v>18</v>
      </c>
      <c r="B1761" t="s">
        <v>28</v>
      </c>
      <c r="C1761" s="11">
        <v>1994</v>
      </c>
      <c r="D1761" s="11">
        <v>170</v>
      </c>
      <c r="E1761" s="12">
        <f t="shared" si="88"/>
        <v>0.10327817063983864</v>
      </c>
      <c r="F1761" s="12">
        <f t="shared" si="89"/>
        <v>5.5368100157636241E-2</v>
      </c>
      <c r="G1761">
        <v>2760</v>
      </c>
      <c r="H1761">
        <v>21.2</v>
      </c>
      <c r="I1761" s="3">
        <v>243.12</v>
      </c>
      <c r="O1761" s="6"/>
      <c r="P1761" s="3"/>
    </row>
    <row r="1762" spans="1:16" x14ac:dyDescent="0.35">
      <c r="A1762" t="s">
        <v>22</v>
      </c>
      <c r="B1762" t="s">
        <v>28</v>
      </c>
      <c r="C1762" s="11">
        <v>1994</v>
      </c>
      <c r="D1762" s="11">
        <v>115</v>
      </c>
      <c r="E1762" s="12">
        <f t="shared" si="88"/>
        <v>6.9864644844596729E-2</v>
      </c>
      <c r="F1762" s="12">
        <f t="shared" si="89"/>
        <v>3.7454891283106861E-2</v>
      </c>
      <c r="G1762">
        <v>387.9</v>
      </c>
      <c r="H1762">
        <v>23.9</v>
      </c>
      <c r="I1762" s="3">
        <v>1108.7</v>
      </c>
      <c r="O1762" s="6"/>
      <c r="P1762" s="3"/>
    </row>
    <row r="1763" spans="1:16" x14ac:dyDescent="0.35">
      <c r="A1763" t="s">
        <v>38</v>
      </c>
      <c r="B1763" t="s">
        <v>28</v>
      </c>
      <c r="C1763" s="11">
        <v>1994</v>
      </c>
      <c r="D1763" s="11">
        <v>3194</v>
      </c>
      <c r="E1763" s="12">
        <f t="shared" si="88"/>
        <v>1.9404145707273213</v>
      </c>
      <c r="F1763" s="12">
        <f t="shared" si="89"/>
        <v>1.040268893549942</v>
      </c>
      <c r="G1763">
        <v>13427.1</v>
      </c>
      <c r="H1763">
        <v>21.2</v>
      </c>
      <c r="I1763" s="3">
        <v>508.12</v>
      </c>
      <c r="O1763" s="6"/>
      <c r="P1763" s="3"/>
    </row>
    <row r="1764" spans="1:16" x14ac:dyDescent="0.35">
      <c r="A1764" t="s">
        <v>23</v>
      </c>
      <c r="B1764" t="s">
        <v>28</v>
      </c>
      <c r="C1764" s="11">
        <v>1994</v>
      </c>
      <c r="D1764" s="11">
        <v>200</v>
      </c>
      <c r="E1764" s="12">
        <f t="shared" si="88"/>
        <v>0.12150373016451604</v>
      </c>
      <c r="F1764" s="12">
        <f t="shared" si="89"/>
        <v>6.5138941361924996E-2</v>
      </c>
      <c r="G1764">
        <v>3409.8</v>
      </c>
      <c r="H1764">
        <v>21.8</v>
      </c>
      <c r="I1764" s="3">
        <v>190.83</v>
      </c>
      <c r="O1764" s="5"/>
      <c r="P1764" s="3"/>
    </row>
    <row r="1765" spans="1:16" x14ac:dyDescent="0.35">
      <c r="A1765" t="s">
        <v>24</v>
      </c>
      <c r="B1765" t="s">
        <v>28</v>
      </c>
      <c r="C1765" s="11">
        <v>1994</v>
      </c>
      <c r="D1765" s="11">
        <v>164604</v>
      </c>
      <c r="E1765" s="12">
        <f t="shared" si="88"/>
        <v>100</v>
      </c>
      <c r="F1765" s="12">
        <f t="shared" si="89"/>
        <v>53.610651519691501</v>
      </c>
      <c r="G1765" s="11">
        <v>1241090.3</v>
      </c>
      <c r="O1765" s="6"/>
      <c r="P1765" s="3"/>
    </row>
    <row r="1766" spans="1:16" x14ac:dyDescent="0.35">
      <c r="A1766" t="s">
        <v>74</v>
      </c>
      <c r="B1766" t="s">
        <v>73</v>
      </c>
      <c r="C1766" s="11">
        <v>1994</v>
      </c>
      <c r="D1766" s="11">
        <v>1600</v>
      </c>
      <c r="E1766" s="12">
        <f t="shared" ref="E1766:E1796" si="90">(D1766/142432)*100</f>
        <v>1.1233430689732644</v>
      </c>
      <c r="F1766" s="12">
        <f t="shared" si="89"/>
        <v>0.52111153089539997</v>
      </c>
      <c r="G1766">
        <v>2374.6</v>
      </c>
      <c r="H1766">
        <v>20.2</v>
      </c>
      <c r="I1766" s="3">
        <v>200.2</v>
      </c>
      <c r="O1766" s="6"/>
      <c r="P1766" s="3"/>
    </row>
    <row r="1767" spans="1:16" x14ac:dyDescent="0.35">
      <c r="A1767" t="s">
        <v>40</v>
      </c>
      <c r="B1767" t="s">
        <v>73</v>
      </c>
      <c r="C1767" s="11">
        <v>1994</v>
      </c>
      <c r="D1767" s="11">
        <v>9261</v>
      </c>
      <c r="E1767" s="12">
        <f t="shared" si="90"/>
        <v>6.5020501011008758</v>
      </c>
      <c r="F1767" s="12">
        <f t="shared" si="89"/>
        <v>3.0162586797639368</v>
      </c>
      <c r="G1767">
        <v>80167</v>
      </c>
      <c r="H1767">
        <v>22.7</v>
      </c>
      <c r="I1767" s="3">
        <v>242.9</v>
      </c>
      <c r="O1767" s="6"/>
      <c r="P1767" s="3"/>
    </row>
    <row r="1768" spans="1:16" x14ac:dyDescent="0.35">
      <c r="A1768" t="s">
        <v>85</v>
      </c>
      <c r="B1768" t="s">
        <v>73</v>
      </c>
      <c r="C1768" s="11">
        <v>1994</v>
      </c>
      <c r="D1768" s="11">
        <v>92</v>
      </c>
      <c r="E1768" s="12">
        <f t="shared" si="90"/>
        <v>6.4592226465962702E-2</v>
      </c>
      <c r="F1768" s="12">
        <f t="shared" si="89"/>
        <v>2.9963913026485493E-2</v>
      </c>
      <c r="G1768">
        <v>414</v>
      </c>
      <c r="H1768">
        <v>21.3</v>
      </c>
      <c r="I1768" s="3">
        <v>104.81</v>
      </c>
      <c r="O1768" s="6"/>
      <c r="P1768" s="3"/>
    </row>
    <row r="1769" spans="1:16" x14ac:dyDescent="0.35">
      <c r="A1769" t="s">
        <v>41</v>
      </c>
      <c r="B1769" t="s">
        <v>73</v>
      </c>
      <c r="C1769" s="11">
        <v>1994</v>
      </c>
      <c r="D1769" s="11">
        <v>1740</v>
      </c>
      <c r="E1769" s="12">
        <f t="shared" si="90"/>
        <v>1.221635587508425</v>
      </c>
      <c r="F1769" s="12">
        <f t="shared" si="89"/>
        <v>0.5667087898487474</v>
      </c>
      <c r="G1769">
        <v>8068.2</v>
      </c>
      <c r="H1769">
        <v>23.4</v>
      </c>
      <c r="I1769" s="3">
        <v>950.82</v>
      </c>
      <c r="O1769" s="6"/>
      <c r="P1769" s="3"/>
    </row>
    <row r="1770" spans="1:16" x14ac:dyDescent="0.35">
      <c r="A1770" t="s">
        <v>42</v>
      </c>
      <c r="B1770" t="s">
        <v>73</v>
      </c>
      <c r="C1770" s="11">
        <v>1994</v>
      </c>
      <c r="D1770" s="11">
        <v>32595</v>
      </c>
      <c r="E1770" s="12">
        <f t="shared" si="90"/>
        <v>22.884604583239721</v>
      </c>
      <c r="F1770" s="12">
        <f t="shared" si="89"/>
        <v>10.616018968459723</v>
      </c>
      <c r="G1770">
        <v>171686.7</v>
      </c>
      <c r="H1770">
        <v>23.2</v>
      </c>
      <c r="I1770" s="3">
        <v>814.37</v>
      </c>
      <c r="O1770" s="6"/>
      <c r="P1770" s="3"/>
    </row>
    <row r="1771" spans="1:16" x14ac:dyDescent="0.35">
      <c r="A1771" t="s">
        <v>43</v>
      </c>
      <c r="B1771" t="s">
        <v>73</v>
      </c>
      <c r="C1771" s="11">
        <v>1994</v>
      </c>
      <c r="D1771" s="11">
        <v>8883</v>
      </c>
      <c r="E1771" s="12">
        <f t="shared" si="90"/>
        <v>6.2366603010559425</v>
      </c>
      <c r="F1771" s="12">
        <f t="shared" si="89"/>
        <v>2.8931460805898981</v>
      </c>
      <c r="G1771">
        <v>71419.7</v>
      </c>
      <c r="H1771">
        <v>22.3</v>
      </c>
      <c r="I1771" s="3">
        <v>223.3</v>
      </c>
      <c r="O1771" s="6"/>
      <c r="P1771" s="3"/>
    </row>
    <row r="1772" spans="1:16" x14ac:dyDescent="0.35">
      <c r="A1772" t="s">
        <v>45</v>
      </c>
      <c r="B1772" t="s">
        <v>73</v>
      </c>
      <c r="C1772" s="11">
        <v>1994</v>
      </c>
      <c r="D1772" s="11">
        <v>1047</v>
      </c>
      <c r="E1772" s="12">
        <f t="shared" si="90"/>
        <v>0.73508762075937994</v>
      </c>
      <c r="F1772" s="12">
        <f t="shared" si="89"/>
        <v>0.34100235802967732</v>
      </c>
      <c r="G1772">
        <v>9862.7999999999993</v>
      </c>
      <c r="H1772">
        <v>23.3</v>
      </c>
      <c r="I1772" s="3">
        <v>213.87</v>
      </c>
      <c r="O1772" s="6"/>
      <c r="P1772" s="3"/>
    </row>
    <row r="1773" spans="1:16" x14ac:dyDescent="0.35">
      <c r="A1773" t="s">
        <v>46</v>
      </c>
      <c r="B1773" t="s">
        <v>73</v>
      </c>
      <c r="C1773" s="11">
        <v>1994</v>
      </c>
      <c r="D1773" s="11">
        <v>571</v>
      </c>
      <c r="E1773" s="12">
        <f t="shared" si="90"/>
        <v>0.40089305773983375</v>
      </c>
      <c r="F1773" s="12">
        <f t="shared" ref="F1773:F1796" si="91">(D1773/307036)*100</f>
        <v>0.18597167758829583</v>
      </c>
      <c r="G1773">
        <v>5472.1</v>
      </c>
      <c r="H1773">
        <v>23.7</v>
      </c>
      <c r="I1773" s="3">
        <v>201.99</v>
      </c>
      <c r="O1773" s="6"/>
      <c r="P1773" s="3"/>
    </row>
    <row r="1774" spans="1:16" x14ac:dyDescent="0.35">
      <c r="A1774" t="s">
        <v>75</v>
      </c>
      <c r="B1774" t="s">
        <v>73</v>
      </c>
      <c r="C1774" s="11">
        <v>1994</v>
      </c>
      <c r="D1774" s="11">
        <v>1329</v>
      </c>
      <c r="E1774" s="12">
        <f t="shared" si="90"/>
        <v>0.9330768366659179</v>
      </c>
      <c r="F1774" s="12">
        <f t="shared" si="91"/>
        <v>0.43284826534999155</v>
      </c>
      <c r="G1774">
        <v>7664.9</v>
      </c>
      <c r="H1774">
        <v>21.2</v>
      </c>
      <c r="I1774" s="3">
        <v>475.02</v>
      </c>
      <c r="O1774" s="6"/>
      <c r="P1774" s="3"/>
    </row>
    <row r="1775" spans="1:16" x14ac:dyDescent="0.35">
      <c r="A1775" t="s">
        <v>88</v>
      </c>
      <c r="B1775" t="s">
        <v>73</v>
      </c>
      <c r="C1775" s="11">
        <v>1994</v>
      </c>
      <c r="D1775" s="11">
        <v>1073</v>
      </c>
      <c r="E1775" s="12">
        <f t="shared" si="90"/>
        <v>0.75334194563019552</v>
      </c>
      <c r="F1775" s="12">
        <f t="shared" si="91"/>
        <v>0.34947042040672754</v>
      </c>
      <c r="G1775">
        <v>2778.3</v>
      </c>
      <c r="H1775">
        <v>22.3</v>
      </c>
      <c r="I1775" s="3">
        <v>540.86</v>
      </c>
      <c r="O1775" s="6"/>
      <c r="P1775" s="3"/>
    </row>
    <row r="1776" spans="1:16" x14ac:dyDescent="0.35">
      <c r="A1776" t="s">
        <v>76</v>
      </c>
      <c r="B1776" t="s">
        <v>73</v>
      </c>
      <c r="C1776" s="11">
        <v>1994</v>
      </c>
      <c r="D1776" s="11">
        <v>12107</v>
      </c>
      <c r="E1776" s="12">
        <f t="shared" si="90"/>
        <v>8.5001965850370702</v>
      </c>
      <c r="F1776" s="12">
        <f t="shared" si="91"/>
        <v>3.9431858153441288</v>
      </c>
      <c r="G1776">
        <v>117431.5</v>
      </c>
      <c r="H1776">
        <v>20.399999999999999</v>
      </c>
      <c r="I1776" s="3">
        <v>181.39</v>
      </c>
      <c r="O1776" s="6"/>
      <c r="P1776" s="3"/>
    </row>
    <row r="1777" spans="1:16" x14ac:dyDescent="0.35">
      <c r="A1777" t="s">
        <v>89</v>
      </c>
      <c r="B1777" t="s">
        <v>73</v>
      </c>
      <c r="C1777" s="11">
        <v>1994</v>
      </c>
      <c r="D1777" s="11">
        <v>111</v>
      </c>
      <c r="E1777" s="12">
        <f t="shared" si="90"/>
        <v>7.7931925410020225E-2</v>
      </c>
      <c r="F1777" s="12">
        <f t="shared" si="91"/>
        <v>3.6152112455868371E-2</v>
      </c>
      <c r="G1777">
        <v>349.3</v>
      </c>
      <c r="H1777">
        <v>22</v>
      </c>
      <c r="I1777" s="3">
        <v>0</v>
      </c>
      <c r="O1777" s="6"/>
      <c r="P1777" s="3"/>
    </row>
    <row r="1778" spans="1:16" x14ac:dyDescent="0.35">
      <c r="A1778" t="s">
        <v>53</v>
      </c>
      <c r="B1778" t="s">
        <v>73</v>
      </c>
      <c r="C1778" s="11">
        <v>1994</v>
      </c>
      <c r="D1778" s="11">
        <v>68</v>
      </c>
      <c r="E1778" s="12">
        <f t="shared" si="90"/>
        <v>4.7742080431363736E-2</v>
      </c>
      <c r="F1778" s="12">
        <f t="shared" si="91"/>
        <v>2.2147240063054494E-2</v>
      </c>
      <c r="G1778">
        <v>287.10000000000002</v>
      </c>
      <c r="H1778">
        <v>23.2</v>
      </c>
      <c r="I1778" s="3">
        <v>1048.42</v>
      </c>
      <c r="O1778" s="6"/>
      <c r="P1778" s="3"/>
    </row>
    <row r="1779" spans="1:16" x14ac:dyDescent="0.35">
      <c r="A1779" t="s">
        <v>78</v>
      </c>
      <c r="B1779" t="s">
        <v>73</v>
      </c>
      <c r="C1779" s="11">
        <v>1994</v>
      </c>
      <c r="D1779" s="11">
        <v>301</v>
      </c>
      <c r="E1779" s="12">
        <f t="shared" si="90"/>
        <v>0.21132891485059535</v>
      </c>
      <c r="F1779" s="12">
        <f t="shared" si="91"/>
        <v>9.803410674969712E-2</v>
      </c>
      <c r="G1779">
        <v>70.8</v>
      </c>
      <c r="H1779">
        <v>23.8</v>
      </c>
      <c r="I1779" s="3">
        <v>1333.65</v>
      </c>
      <c r="O1779" s="5"/>
      <c r="P1779" s="3"/>
    </row>
    <row r="1780" spans="1:16" x14ac:dyDescent="0.35">
      <c r="A1780" t="s">
        <v>54</v>
      </c>
      <c r="B1780" t="s">
        <v>73</v>
      </c>
      <c r="C1780" s="11">
        <v>1994</v>
      </c>
      <c r="D1780" s="11">
        <v>9605</v>
      </c>
      <c r="E1780" s="12">
        <f t="shared" si="90"/>
        <v>6.7435688609301287</v>
      </c>
      <c r="F1780" s="12">
        <f t="shared" si="91"/>
        <v>3.1282976589064475</v>
      </c>
      <c r="G1780">
        <v>54200</v>
      </c>
      <c r="H1780">
        <v>23.2</v>
      </c>
      <c r="I1780" s="3">
        <v>1106.55</v>
      </c>
      <c r="O1780" s="6"/>
      <c r="P1780" s="3"/>
    </row>
    <row r="1781" spans="1:16" x14ac:dyDescent="0.35">
      <c r="A1781" t="s">
        <v>77</v>
      </c>
      <c r="B1781" t="s">
        <v>73</v>
      </c>
      <c r="C1781" s="11">
        <v>1994</v>
      </c>
      <c r="D1781" s="11">
        <v>228</v>
      </c>
      <c r="E1781" s="12">
        <f t="shared" si="90"/>
        <v>0.16007638732869017</v>
      </c>
      <c r="F1781" s="12">
        <f t="shared" si="91"/>
        <v>7.4258393152594485E-2</v>
      </c>
      <c r="G1781">
        <v>706.9</v>
      </c>
      <c r="H1781">
        <v>20.100000000000001</v>
      </c>
      <c r="I1781" s="3">
        <v>880.18</v>
      </c>
      <c r="O1781" s="6"/>
      <c r="P1781" s="3"/>
    </row>
    <row r="1782" spans="1:16" x14ac:dyDescent="0.35">
      <c r="A1782" t="s">
        <v>55</v>
      </c>
      <c r="B1782" t="s">
        <v>73</v>
      </c>
      <c r="C1782" s="11">
        <v>1994</v>
      </c>
      <c r="D1782" s="11">
        <v>1060</v>
      </c>
      <c r="E1782" s="12">
        <f t="shared" si="90"/>
        <v>0.74421478319478762</v>
      </c>
      <c r="F1782" s="12">
        <f t="shared" si="91"/>
        <v>0.34523638921820243</v>
      </c>
      <c r="G1782">
        <v>5167.8</v>
      </c>
      <c r="H1782">
        <v>22.7</v>
      </c>
      <c r="I1782" s="3">
        <v>164.14</v>
      </c>
      <c r="O1782" s="6"/>
      <c r="P1782" s="3"/>
    </row>
    <row r="1783" spans="1:16" x14ac:dyDescent="0.35">
      <c r="A1783" t="s">
        <v>57</v>
      </c>
      <c r="B1783" t="s">
        <v>73</v>
      </c>
      <c r="C1783" s="11">
        <v>1994</v>
      </c>
      <c r="D1783" s="11">
        <v>74</v>
      </c>
      <c r="E1783" s="12">
        <f t="shared" si="90"/>
        <v>5.1954616940013486E-2</v>
      </c>
      <c r="F1783" s="12">
        <f t="shared" si="91"/>
        <v>2.4101408303912247E-2</v>
      </c>
      <c r="G1783">
        <v>316.8</v>
      </c>
      <c r="H1783">
        <v>23.3</v>
      </c>
      <c r="I1783" s="3">
        <v>787.17</v>
      </c>
      <c r="O1783" s="6"/>
      <c r="P1783" s="3"/>
    </row>
    <row r="1784" spans="1:16" x14ac:dyDescent="0.35">
      <c r="A1784" t="s">
        <v>59</v>
      </c>
      <c r="B1784" t="s">
        <v>73</v>
      </c>
      <c r="C1784" s="11">
        <v>1994</v>
      </c>
      <c r="D1784" s="11">
        <v>2351</v>
      </c>
      <c r="E1784" s="12">
        <f t="shared" si="90"/>
        <v>1.6506122219725905</v>
      </c>
      <c r="F1784" s="12">
        <f t="shared" si="91"/>
        <v>0.76570825570942824</v>
      </c>
      <c r="G1784">
        <v>8386.5</v>
      </c>
      <c r="H1784">
        <v>22.6</v>
      </c>
      <c r="I1784" s="3">
        <v>525.67999999999995</v>
      </c>
      <c r="O1784" s="6"/>
      <c r="P1784" s="3"/>
    </row>
    <row r="1785" spans="1:16" x14ac:dyDescent="0.35">
      <c r="A1785" t="s">
        <v>58</v>
      </c>
      <c r="B1785" t="s">
        <v>73</v>
      </c>
      <c r="C1785" s="11">
        <v>1994</v>
      </c>
      <c r="D1785" s="11">
        <v>132</v>
      </c>
      <c r="E1785" s="12">
        <f t="shared" si="90"/>
        <v>9.2675803190294309E-2</v>
      </c>
      <c r="F1785" s="12">
        <f t="shared" si="91"/>
        <v>4.2991701298870491E-2</v>
      </c>
      <c r="G1785">
        <v>457.5</v>
      </c>
      <c r="H1785">
        <v>22.5</v>
      </c>
      <c r="I1785" s="3">
        <v>1517.87</v>
      </c>
      <c r="O1785" s="6"/>
      <c r="P1785" s="3"/>
    </row>
    <row r="1786" spans="1:16" x14ac:dyDescent="0.35">
      <c r="A1786" t="s">
        <v>60</v>
      </c>
      <c r="B1786" t="s">
        <v>73</v>
      </c>
      <c r="C1786" s="11">
        <v>1994</v>
      </c>
      <c r="D1786" s="11">
        <v>8727</v>
      </c>
      <c r="E1786" s="12">
        <f t="shared" si="90"/>
        <v>6.1271343518310495</v>
      </c>
      <c r="F1786" s="12">
        <f t="shared" si="91"/>
        <v>2.842337706327597</v>
      </c>
      <c r="G1786">
        <v>31916.9</v>
      </c>
      <c r="H1786">
        <v>22.1</v>
      </c>
      <c r="I1786" s="3">
        <v>834.53</v>
      </c>
      <c r="O1786" s="6"/>
      <c r="P1786" s="3"/>
    </row>
    <row r="1787" spans="1:16" x14ac:dyDescent="0.35">
      <c r="A1787" t="s">
        <v>63</v>
      </c>
      <c r="B1787" t="s">
        <v>73</v>
      </c>
      <c r="C1787" s="11">
        <v>1994</v>
      </c>
      <c r="D1787" s="11">
        <v>773</v>
      </c>
      <c r="E1787" s="12">
        <f t="shared" si="90"/>
        <v>0.5427151201977084</v>
      </c>
      <c r="F1787" s="12">
        <f t="shared" si="91"/>
        <v>0.25176200836384011</v>
      </c>
      <c r="G1787">
        <v>6866.2</v>
      </c>
      <c r="H1787">
        <v>22.6</v>
      </c>
      <c r="I1787" s="3">
        <v>272.24</v>
      </c>
      <c r="O1787" s="5"/>
      <c r="P1787" s="3"/>
    </row>
    <row r="1788" spans="1:16" x14ac:dyDescent="0.35">
      <c r="A1788" t="s">
        <v>80</v>
      </c>
      <c r="B1788" t="s">
        <v>73</v>
      </c>
      <c r="C1788" s="11">
        <v>1994</v>
      </c>
      <c r="D1788" s="11">
        <v>7312</v>
      </c>
      <c r="E1788" s="12">
        <f t="shared" si="90"/>
        <v>5.1336778252078181</v>
      </c>
      <c r="F1788" s="12">
        <f t="shared" si="91"/>
        <v>2.3814796961919775</v>
      </c>
      <c r="G1788">
        <v>62306.8</v>
      </c>
      <c r="H1788">
        <v>22.5</v>
      </c>
      <c r="I1788" s="3">
        <v>289.14</v>
      </c>
      <c r="O1788" s="6"/>
      <c r="P1788" s="3"/>
    </row>
    <row r="1789" spans="1:16" x14ac:dyDescent="0.35">
      <c r="A1789" t="s">
        <v>64</v>
      </c>
      <c r="B1789" t="s">
        <v>73</v>
      </c>
      <c r="C1789" s="11">
        <v>1994</v>
      </c>
      <c r="D1789" s="11">
        <v>5916</v>
      </c>
      <c r="E1789" s="12">
        <f t="shared" si="90"/>
        <v>4.1535609975286452</v>
      </c>
      <c r="F1789" s="12">
        <f t="shared" si="91"/>
        <v>1.9268098854857412</v>
      </c>
      <c r="G1789">
        <v>41301.1</v>
      </c>
      <c r="H1789">
        <v>22.9</v>
      </c>
      <c r="I1789" s="3">
        <v>253.28</v>
      </c>
      <c r="O1789" s="6"/>
      <c r="P1789" s="3"/>
    </row>
    <row r="1790" spans="1:16" x14ac:dyDescent="0.35">
      <c r="A1790" t="s">
        <v>90</v>
      </c>
      <c r="B1790" t="s">
        <v>73</v>
      </c>
      <c r="C1790" s="11">
        <v>1994</v>
      </c>
      <c r="D1790" s="11">
        <v>845</v>
      </c>
      <c r="E1790" s="12">
        <f t="shared" si="90"/>
        <v>0.59326555830150529</v>
      </c>
      <c r="F1790" s="12">
        <f t="shared" si="91"/>
        <v>0.27521202725413307</v>
      </c>
      <c r="G1790">
        <v>6680.5</v>
      </c>
      <c r="H1790">
        <v>22.9</v>
      </c>
      <c r="I1790" s="3">
        <v>268.02</v>
      </c>
      <c r="O1790" s="6"/>
      <c r="P1790" s="3"/>
    </row>
    <row r="1791" spans="1:16" x14ac:dyDescent="0.35">
      <c r="A1791" t="s">
        <v>81</v>
      </c>
      <c r="B1791" t="s">
        <v>73</v>
      </c>
      <c r="C1791" s="11">
        <v>1994</v>
      </c>
      <c r="D1791" s="11">
        <v>358</v>
      </c>
      <c r="E1791" s="12">
        <f t="shared" si="90"/>
        <v>0.25134801168276794</v>
      </c>
      <c r="F1791" s="12">
        <f t="shared" si="91"/>
        <v>0.11659870503784574</v>
      </c>
      <c r="G1791">
        <v>1702.6</v>
      </c>
      <c r="H1791">
        <v>23.2</v>
      </c>
      <c r="I1791" s="3">
        <v>1148.7</v>
      </c>
      <c r="O1791" s="6"/>
      <c r="P1791" s="3"/>
    </row>
    <row r="1792" spans="1:16" x14ac:dyDescent="0.35">
      <c r="A1792" t="s">
        <v>83</v>
      </c>
      <c r="B1792" t="s">
        <v>73</v>
      </c>
      <c r="C1792" s="11">
        <v>1994</v>
      </c>
      <c r="D1792" s="11">
        <v>596</v>
      </c>
      <c r="E1792" s="12">
        <f t="shared" si="90"/>
        <v>0.41844529319254098</v>
      </c>
      <c r="F1792" s="12">
        <f t="shared" si="91"/>
        <v>0.19411404525853646</v>
      </c>
      <c r="G1792">
        <v>2569.3000000000002</v>
      </c>
      <c r="H1792">
        <v>23.4</v>
      </c>
      <c r="I1792" s="3">
        <v>1020.85</v>
      </c>
      <c r="O1792" s="6"/>
      <c r="P1792" s="3"/>
    </row>
    <row r="1793" spans="1:16" x14ac:dyDescent="0.35">
      <c r="A1793" t="s">
        <v>82</v>
      </c>
      <c r="B1793" t="s">
        <v>73</v>
      </c>
      <c r="C1793" s="11">
        <v>1994</v>
      </c>
      <c r="D1793" s="11">
        <v>496</v>
      </c>
      <c r="E1793" s="12">
        <f t="shared" si="90"/>
        <v>0.34823635138171194</v>
      </c>
      <c r="F1793" s="12">
        <f t="shared" si="91"/>
        <v>0.16154457457757396</v>
      </c>
      <c r="G1793">
        <v>1905.4</v>
      </c>
      <c r="H1793">
        <v>22.7</v>
      </c>
      <c r="I1793" s="3">
        <v>238.29</v>
      </c>
      <c r="O1793" s="6"/>
      <c r="P1793" s="3"/>
    </row>
    <row r="1794" spans="1:16" x14ac:dyDescent="0.35">
      <c r="A1794" t="s">
        <v>68</v>
      </c>
      <c r="B1794" t="s">
        <v>73</v>
      </c>
      <c r="C1794" s="11">
        <v>1994</v>
      </c>
      <c r="D1794" s="11">
        <v>32704</v>
      </c>
      <c r="E1794" s="12">
        <f t="shared" si="90"/>
        <v>22.961132329813523</v>
      </c>
      <c r="F1794" s="12">
        <f t="shared" si="91"/>
        <v>10.651519691501973</v>
      </c>
      <c r="G1794">
        <v>223669.2</v>
      </c>
      <c r="H1794">
        <v>19.100000000000001</v>
      </c>
      <c r="I1794" s="3">
        <v>476.55</v>
      </c>
      <c r="O1794" s="6"/>
      <c r="P1794" s="3"/>
    </row>
    <row r="1795" spans="1:16" x14ac:dyDescent="0.35">
      <c r="A1795" t="s">
        <v>69</v>
      </c>
      <c r="B1795" t="s">
        <v>73</v>
      </c>
      <c r="C1795" s="11">
        <v>1994</v>
      </c>
      <c r="D1795" s="11">
        <v>477</v>
      </c>
      <c r="E1795" s="12">
        <f t="shared" si="90"/>
        <v>0.33489665243765443</v>
      </c>
      <c r="F1795" s="12">
        <f t="shared" si="91"/>
        <v>0.15535637514819109</v>
      </c>
      <c r="G1795">
        <v>6365</v>
      </c>
      <c r="H1795">
        <v>21.9</v>
      </c>
      <c r="I1795" s="3">
        <v>225.01</v>
      </c>
      <c r="O1795" s="6"/>
      <c r="P1795" s="3"/>
    </row>
    <row r="1796" spans="1:16" x14ac:dyDescent="0.35">
      <c r="A1796" t="s">
        <v>70</v>
      </c>
      <c r="B1796" t="s">
        <v>73</v>
      </c>
      <c r="C1796" s="11">
        <v>1994</v>
      </c>
      <c r="D1796" s="11">
        <v>142432</v>
      </c>
      <c r="E1796" s="12">
        <f t="shared" si="90"/>
        <v>100</v>
      </c>
      <c r="F1796" s="12">
        <f t="shared" si="91"/>
        <v>46.389348480308499</v>
      </c>
      <c r="G1796" s="11">
        <v>932565.50000000023</v>
      </c>
      <c r="O1796" s="6"/>
      <c r="P1796" s="3"/>
    </row>
    <row r="1797" spans="1:16" x14ac:dyDescent="0.35">
      <c r="A1797" t="s">
        <v>30</v>
      </c>
      <c r="B1797" t="s">
        <v>28</v>
      </c>
      <c r="C1797" s="11">
        <v>1993</v>
      </c>
      <c r="D1797" s="11">
        <v>2227</v>
      </c>
      <c r="E1797" s="12">
        <f t="shared" ref="E1797:E1819" si="92">(D1797/165944)*100</f>
        <v>1.3420189943595431</v>
      </c>
      <c r="F1797" s="12">
        <f t="shared" ref="F1797:F1828" si="93">(D1797/307475)*100</f>
        <v>0.72428652735994792</v>
      </c>
      <c r="G1797">
        <v>31775</v>
      </c>
      <c r="H1797">
        <v>16.399999999999999</v>
      </c>
      <c r="I1797" s="6">
        <v>174.74</v>
      </c>
    </row>
    <row r="1798" spans="1:16" x14ac:dyDescent="0.35">
      <c r="A1798" t="s">
        <v>31</v>
      </c>
      <c r="B1798" t="s">
        <v>28</v>
      </c>
      <c r="C1798" s="11">
        <v>1993</v>
      </c>
      <c r="D1798" s="11">
        <v>53309</v>
      </c>
      <c r="E1798" s="12">
        <f t="shared" si="92"/>
        <v>32.124692667405874</v>
      </c>
      <c r="F1798" s="12">
        <f t="shared" si="93"/>
        <v>17.337669729246279</v>
      </c>
      <c r="G1798">
        <v>292275.20000000001</v>
      </c>
      <c r="H1798">
        <v>23.1</v>
      </c>
      <c r="I1798" s="6">
        <v>893.58</v>
      </c>
    </row>
    <row r="1799" spans="1:16" x14ac:dyDescent="0.35">
      <c r="A1799" t="s">
        <v>3</v>
      </c>
      <c r="B1799" t="s">
        <v>28</v>
      </c>
      <c r="C1799" s="11">
        <v>1993</v>
      </c>
      <c r="D1799" s="11">
        <v>27945</v>
      </c>
      <c r="E1799" s="12">
        <f t="shared" si="92"/>
        <v>16.84001831943306</v>
      </c>
      <c r="F1799" s="12">
        <f t="shared" si="93"/>
        <v>9.0885437840474843</v>
      </c>
      <c r="G1799">
        <v>255977.7</v>
      </c>
      <c r="H1799">
        <v>20.100000000000001</v>
      </c>
      <c r="I1799" s="6">
        <v>205.4</v>
      </c>
    </row>
    <row r="1800" spans="1:16" x14ac:dyDescent="0.35">
      <c r="A1800" t="s">
        <v>97</v>
      </c>
      <c r="B1800" t="s">
        <v>28</v>
      </c>
      <c r="C1800" s="11">
        <v>1993</v>
      </c>
      <c r="D1800" s="11">
        <v>1116</v>
      </c>
      <c r="E1800" s="12">
        <f t="shared" si="92"/>
        <v>0.67251602950392908</v>
      </c>
      <c r="F1800" s="12">
        <f t="shared" si="93"/>
        <v>0.36295633791365151</v>
      </c>
      <c r="G1800">
        <v>12893.7</v>
      </c>
      <c r="H1800">
        <v>22.1</v>
      </c>
      <c r="I1800" s="6">
        <v>156.03</v>
      </c>
    </row>
    <row r="1801" spans="1:16" x14ac:dyDescent="0.35">
      <c r="A1801" t="s">
        <v>4</v>
      </c>
      <c r="B1801" t="s">
        <v>28</v>
      </c>
      <c r="C1801" s="11">
        <v>1993</v>
      </c>
      <c r="D1801" s="11">
        <v>54187</v>
      </c>
      <c r="E1801" s="12">
        <f t="shared" si="92"/>
        <v>32.653786819650001</v>
      </c>
      <c r="F1801" s="12">
        <f t="shared" si="93"/>
        <v>17.623221400113831</v>
      </c>
      <c r="G1801">
        <v>623369.1</v>
      </c>
      <c r="H1801">
        <v>21</v>
      </c>
      <c r="I1801" s="6">
        <v>160.11000000000001</v>
      </c>
    </row>
    <row r="1802" spans="1:16" x14ac:dyDescent="0.35">
      <c r="A1802" t="s">
        <v>5</v>
      </c>
      <c r="B1802" t="s">
        <v>28</v>
      </c>
      <c r="C1802" s="11">
        <v>1993</v>
      </c>
      <c r="D1802" s="11">
        <v>1687</v>
      </c>
      <c r="E1802" s="12">
        <f t="shared" si="92"/>
        <v>1.0166080123415129</v>
      </c>
      <c r="F1802" s="12">
        <f t="shared" si="93"/>
        <v>0.54866249288560054</v>
      </c>
      <c r="G1802">
        <v>8980.5</v>
      </c>
      <c r="H1802">
        <v>23.2</v>
      </c>
      <c r="I1802" s="6">
        <v>588.66999999999996</v>
      </c>
    </row>
    <row r="1803" spans="1:16" x14ac:dyDescent="0.35">
      <c r="A1803" t="s">
        <v>98</v>
      </c>
      <c r="B1803" t="s">
        <v>28</v>
      </c>
      <c r="C1803" s="11">
        <v>1993</v>
      </c>
      <c r="D1803" s="11">
        <v>267</v>
      </c>
      <c r="E1803" s="12">
        <f t="shared" si="92"/>
        <v>0.16089765222002603</v>
      </c>
      <c r="F1803" s="12">
        <f t="shared" si="93"/>
        <v>8.683632815676072E-2</v>
      </c>
      <c r="G1803">
        <v>764.1</v>
      </c>
      <c r="H1803">
        <v>22.2</v>
      </c>
      <c r="I1803" s="6">
        <v>253.04</v>
      </c>
    </row>
    <row r="1804" spans="1:16" x14ac:dyDescent="0.35">
      <c r="A1804" t="s">
        <v>99</v>
      </c>
      <c r="B1804" t="s">
        <v>28</v>
      </c>
      <c r="C1804" s="11">
        <v>1993</v>
      </c>
      <c r="D1804" s="11">
        <v>107</v>
      </c>
      <c r="E1804" s="12">
        <f t="shared" si="92"/>
        <v>6.4479583473943017E-2</v>
      </c>
      <c r="F1804" s="12">
        <f t="shared" si="93"/>
        <v>3.4799577201398486E-2</v>
      </c>
      <c r="G1804">
        <v>1012.1</v>
      </c>
      <c r="H1804">
        <v>18.3</v>
      </c>
      <c r="I1804" s="6">
        <v>174.08</v>
      </c>
    </row>
    <row r="1805" spans="1:16" x14ac:dyDescent="0.35">
      <c r="A1805" t="s">
        <v>8</v>
      </c>
      <c r="B1805" t="s">
        <v>28</v>
      </c>
      <c r="C1805" s="11">
        <v>1993</v>
      </c>
      <c r="D1805" s="11">
        <v>2381</v>
      </c>
      <c r="E1805" s="12">
        <f t="shared" si="92"/>
        <v>1.4348213855276479</v>
      </c>
      <c r="F1805" s="12">
        <f t="shared" si="93"/>
        <v>0.77437190015448409</v>
      </c>
      <c r="G1805">
        <v>13484.9</v>
      </c>
      <c r="H1805">
        <v>20.100000000000001</v>
      </c>
      <c r="I1805" s="6">
        <v>259.38</v>
      </c>
    </row>
    <row r="1806" spans="1:16" x14ac:dyDescent="0.35">
      <c r="A1806" t="s">
        <v>33</v>
      </c>
      <c r="B1806" t="s">
        <v>28</v>
      </c>
      <c r="C1806" s="11">
        <v>1993</v>
      </c>
      <c r="D1806" s="11">
        <v>1182</v>
      </c>
      <c r="E1806" s="12">
        <f t="shared" si="92"/>
        <v>0.71228848286168833</v>
      </c>
      <c r="F1806" s="12">
        <f t="shared" si="93"/>
        <v>0.38442149768273842</v>
      </c>
      <c r="G1806">
        <v>8042.6</v>
      </c>
      <c r="H1806">
        <v>21.1</v>
      </c>
      <c r="I1806" s="6">
        <v>361.34</v>
      </c>
    </row>
    <row r="1807" spans="1:16" x14ac:dyDescent="0.35">
      <c r="A1807" t="s">
        <v>11</v>
      </c>
      <c r="B1807" t="s">
        <v>28</v>
      </c>
      <c r="C1807" s="11">
        <v>1993</v>
      </c>
      <c r="D1807" s="11">
        <v>49</v>
      </c>
      <c r="E1807" s="12">
        <f t="shared" si="92"/>
        <v>2.9528033553487921E-2</v>
      </c>
      <c r="F1807" s="12">
        <f t="shared" si="93"/>
        <v>1.5936254980079681E-2</v>
      </c>
      <c r="G1807">
        <v>254.5</v>
      </c>
      <c r="H1807">
        <v>23</v>
      </c>
      <c r="I1807" s="6">
        <v>336.15</v>
      </c>
    </row>
    <row r="1808" spans="1:16" x14ac:dyDescent="0.35">
      <c r="A1808" t="s">
        <v>34</v>
      </c>
      <c r="B1808" t="s">
        <v>28</v>
      </c>
      <c r="C1808" s="11">
        <v>1993</v>
      </c>
      <c r="D1808" s="11">
        <v>1119</v>
      </c>
      <c r="E1808" s="12">
        <f t="shared" si="92"/>
        <v>0.67432386829291802</v>
      </c>
      <c r="F1808" s="12">
        <f t="shared" si="93"/>
        <v>0.36393202699406457</v>
      </c>
      <c r="G1808">
        <v>9561.5</v>
      </c>
      <c r="H1808">
        <v>19.600000000000001</v>
      </c>
      <c r="I1808" s="6">
        <v>145.01</v>
      </c>
    </row>
    <row r="1809" spans="1:15" x14ac:dyDescent="0.35">
      <c r="A1809" t="s">
        <v>13</v>
      </c>
      <c r="B1809" t="s">
        <v>28</v>
      </c>
      <c r="C1809" s="11">
        <v>1993</v>
      </c>
      <c r="D1809" s="11">
        <v>1619</v>
      </c>
      <c r="E1809" s="12">
        <f t="shared" si="92"/>
        <v>0.9756303331244276</v>
      </c>
      <c r="F1809" s="12">
        <f t="shared" si="93"/>
        <v>0.52654687372957154</v>
      </c>
      <c r="G1809">
        <v>8407.1</v>
      </c>
      <c r="H1809">
        <v>22</v>
      </c>
      <c r="I1809" s="6">
        <v>639.4</v>
      </c>
    </row>
    <row r="1810" spans="1:15" x14ac:dyDescent="0.35">
      <c r="A1810" t="s">
        <v>15</v>
      </c>
      <c r="B1810" t="s">
        <v>28</v>
      </c>
      <c r="C1810" s="11">
        <v>1993</v>
      </c>
      <c r="D1810" s="11">
        <v>11920</v>
      </c>
      <c r="E1810" s="12">
        <f t="shared" si="92"/>
        <v>7.1831461215831851</v>
      </c>
      <c r="F1810" s="12">
        <f t="shared" si="93"/>
        <v>3.8767379461744857</v>
      </c>
      <c r="G1810">
        <v>79683.899999999994</v>
      </c>
      <c r="H1810">
        <v>22.2</v>
      </c>
      <c r="I1810" s="6">
        <v>520.75</v>
      </c>
    </row>
    <row r="1811" spans="1:15" x14ac:dyDescent="0.35">
      <c r="A1811" t="s">
        <v>36</v>
      </c>
      <c r="B1811" t="s">
        <v>28</v>
      </c>
      <c r="C1811" s="11">
        <v>1993</v>
      </c>
      <c r="D1811" s="11">
        <v>72</v>
      </c>
      <c r="E1811" s="12">
        <f t="shared" si="92"/>
        <v>4.338813093573736E-2</v>
      </c>
      <c r="F1811" s="12">
        <f t="shared" si="93"/>
        <v>2.3416537929913002E-2</v>
      </c>
      <c r="G1811">
        <v>171</v>
      </c>
      <c r="H1811">
        <v>22.3</v>
      </c>
      <c r="I1811" s="6">
        <v>339.97</v>
      </c>
    </row>
    <row r="1812" spans="1:15" x14ac:dyDescent="0.35">
      <c r="A1812" t="s">
        <v>17</v>
      </c>
      <c r="B1812" t="s">
        <v>28</v>
      </c>
      <c r="C1812" s="11">
        <v>1993</v>
      </c>
      <c r="D1812" s="11">
        <v>1843</v>
      </c>
      <c r="E1812" s="12">
        <f t="shared" si="92"/>
        <v>1.1106156293689438</v>
      </c>
      <c r="F1812" s="12">
        <f t="shared" si="93"/>
        <v>0.59939832506707857</v>
      </c>
      <c r="G1812">
        <v>14103.9</v>
      </c>
      <c r="H1812">
        <v>21.1</v>
      </c>
      <c r="I1812" s="6">
        <v>365.81</v>
      </c>
    </row>
    <row r="1813" spans="1:15" x14ac:dyDescent="0.35">
      <c r="A1813" t="s">
        <v>100</v>
      </c>
      <c r="B1813" t="s">
        <v>28</v>
      </c>
      <c r="C1813" s="11">
        <v>1993</v>
      </c>
      <c r="D1813" s="11">
        <v>590</v>
      </c>
      <c r="E1813" s="12">
        <f t="shared" si="92"/>
        <v>0.3555416285011811</v>
      </c>
      <c r="F1813" s="12">
        <f t="shared" si="93"/>
        <v>0.1918855191478982</v>
      </c>
      <c r="G1813">
        <v>4392</v>
      </c>
      <c r="H1813">
        <v>18.5</v>
      </c>
      <c r="I1813" s="6">
        <v>161.25</v>
      </c>
    </row>
    <row r="1814" spans="1:15" x14ac:dyDescent="0.35">
      <c r="A1814" t="s">
        <v>101</v>
      </c>
      <c r="B1814" t="s">
        <v>28</v>
      </c>
      <c r="C1814" s="11">
        <v>1993</v>
      </c>
      <c r="D1814" s="11">
        <v>163</v>
      </c>
      <c r="E1814" s="12">
        <f t="shared" si="92"/>
        <v>9.8225907535072071E-2</v>
      </c>
      <c r="F1814" s="12">
        <f t="shared" si="93"/>
        <v>5.3012440035775266E-2</v>
      </c>
      <c r="G1814">
        <v>239</v>
      </c>
      <c r="H1814">
        <v>21.9</v>
      </c>
      <c r="I1814" s="6">
        <v>345</v>
      </c>
    </row>
    <row r="1815" spans="1:15" x14ac:dyDescent="0.35">
      <c r="A1815" t="s">
        <v>18</v>
      </c>
      <c r="B1815" t="s">
        <v>28</v>
      </c>
      <c r="C1815" s="11">
        <v>1993</v>
      </c>
      <c r="D1815" s="11">
        <v>245</v>
      </c>
      <c r="E1815" s="12">
        <f t="shared" si="92"/>
        <v>0.14764016776743963</v>
      </c>
      <c r="F1815" s="12">
        <f t="shared" si="93"/>
        <v>7.9681274900398405E-2</v>
      </c>
      <c r="G1815">
        <v>2636.3</v>
      </c>
      <c r="H1815">
        <v>20.7</v>
      </c>
      <c r="I1815" s="6">
        <v>282.02999999999997</v>
      </c>
    </row>
    <row r="1816" spans="1:15" x14ac:dyDescent="0.35">
      <c r="A1816" t="s">
        <v>22</v>
      </c>
      <c r="B1816" t="s">
        <v>28</v>
      </c>
      <c r="C1816" s="11">
        <v>1993</v>
      </c>
      <c r="D1816" s="11">
        <v>79</v>
      </c>
      <c r="E1816" s="12">
        <f t="shared" si="92"/>
        <v>4.760642144337849E-2</v>
      </c>
      <c r="F1816" s="12">
        <f t="shared" si="93"/>
        <v>2.56931457842101E-2</v>
      </c>
      <c r="G1816">
        <v>340.3</v>
      </c>
      <c r="H1816">
        <v>23.7</v>
      </c>
      <c r="I1816" s="6">
        <v>1007.87</v>
      </c>
    </row>
    <row r="1817" spans="1:15" x14ac:dyDescent="0.35">
      <c r="A1817" t="s">
        <v>38</v>
      </c>
      <c r="B1817" t="s">
        <v>28</v>
      </c>
      <c r="C1817" s="11">
        <v>1993</v>
      </c>
      <c r="D1817" s="11">
        <v>3654</v>
      </c>
      <c r="E1817" s="12">
        <f t="shared" si="92"/>
        <v>2.2019476449886706</v>
      </c>
      <c r="F1817" s="12">
        <f t="shared" si="93"/>
        <v>1.1883892999430847</v>
      </c>
      <c r="G1817">
        <v>19777</v>
      </c>
      <c r="H1817">
        <v>21.6</v>
      </c>
      <c r="I1817" s="6">
        <v>499.19</v>
      </c>
    </row>
    <row r="1818" spans="1:15" x14ac:dyDescent="0.35">
      <c r="A1818" t="s">
        <v>23</v>
      </c>
      <c r="B1818" t="s">
        <v>28</v>
      </c>
      <c r="C1818" s="11">
        <v>1993</v>
      </c>
      <c r="D1818" s="11">
        <v>183</v>
      </c>
      <c r="E1818" s="12">
        <f t="shared" si="92"/>
        <v>0.11027816612833245</v>
      </c>
      <c r="F1818" s="12">
        <f t="shared" si="93"/>
        <v>5.9517033905195547E-2</v>
      </c>
      <c r="G1818">
        <v>15826</v>
      </c>
      <c r="H1818">
        <v>20.9</v>
      </c>
      <c r="I1818" s="6">
        <v>127.35</v>
      </c>
    </row>
    <row r="1819" spans="1:15" x14ac:dyDescent="0.35">
      <c r="A1819" t="s">
        <v>24</v>
      </c>
      <c r="B1819" t="s">
        <v>28</v>
      </c>
      <c r="C1819" s="11">
        <v>1993</v>
      </c>
      <c r="D1819" s="11">
        <v>165944</v>
      </c>
      <c r="E1819" s="12">
        <f t="shared" si="92"/>
        <v>100</v>
      </c>
      <c r="F1819" s="12">
        <f t="shared" si="93"/>
        <v>53.969916253353936</v>
      </c>
      <c r="G1819" s="11">
        <v>1403967.4000000001</v>
      </c>
      <c r="O1819" s="6"/>
    </row>
    <row r="1820" spans="1:15" x14ac:dyDescent="0.35">
      <c r="A1820" t="s">
        <v>74</v>
      </c>
      <c r="B1820" t="s">
        <v>73</v>
      </c>
      <c r="C1820" s="11">
        <v>1993</v>
      </c>
      <c r="D1820" s="11">
        <v>1614</v>
      </c>
      <c r="E1820" s="12">
        <f t="shared" ref="E1820:E1854" si="94">(D1820/141531)*100</f>
        <v>1.1403862051423364</v>
      </c>
      <c r="F1820" s="12">
        <f t="shared" si="93"/>
        <v>0.52492072526221645</v>
      </c>
      <c r="G1820">
        <v>2350.6999999999998</v>
      </c>
      <c r="H1820">
        <v>21.1</v>
      </c>
      <c r="I1820" s="6">
        <v>203.74</v>
      </c>
    </row>
    <row r="1821" spans="1:15" x14ac:dyDescent="0.35">
      <c r="A1821" t="s">
        <v>40</v>
      </c>
      <c r="B1821" t="s">
        <v>73</v>
      </c>
      <c r="C1821" s="11">
        <v>1993</v>
      </c>
      <c r="D1821" s="11">
        <v>9870</v>
      </c>
      <c r="E1821" s="12">
        <f t="shared" si="94"/>
        <v>6.9737372024503461</v>
      </c>
      <c r="F1821" s="12">
        <f t="shared" si="93"/>
        <v>3.2100170745589072</v>
      </c>
      <c r="G1821">
        <v>85382.399999999994</v>
      </c>
      <c r="H1821">
        <v>22.9</v>
      </c>
      <c r="I1821" s="6">
        <v>258.24</v>
      </c>
    </row>
    <row r="1822" spans="1:15" x14ac:dyDescent="0.35">
      <c r="A1822" t="s">
        <v>85</v>
      </c>
      <c r="B1822" t="s">
        <v>73</v>
      </c>
      <c r="C1822" s="11">
        <v>1993</v>
      </c>
      <c r="D1822" s="11">
        <v>80</v>
      </c>
      <c r="E1822" s="12">
        <f t="shared" si="94"/>
        <v>5.6524718966162887E-2</v>
      </c>
      <c r="F1822" s="12">
        <f t="shared" si="93"/>
        <v>2.6018375477681113E-2</v>
      </c>
      <c r="G1822">
        <v>426.3</v>
      </c>
      <c r="H1822">
        <v>22.4</v>
      </c>
      <c r="I1822" s="6">
        <v>102.16</v>
      </c>
    </row>
    <row r="1823" spans="1:15" x14ac:dyDescent="0.35">
      <c r="A1823" t="s">
        <v>41</v>
      </c>
      <c r="B1823" t="s">
        <v>73</v>
      </c>
      <c r="C1823" s="11">
        <v>1993</v>
      </c>
      <c r="D1823" s="11">
        <v>1639</v>
      </c>
      <c r="E1823" s="12">
        <f t="shared" si="94"/>
        <v>1.1580501798192622</v>
      </c>
      <c r="F1823" s="12">
        <f t="shared" si="93"/>
        <v>0.5330514675989918</v>
      </c>
      <c r="G1823">
        <v>8151.8</v>
      </c>
      <c r="H1823">
        <v>23.5</v>
      </c>
      <c r="I1823" s="6">
        <v>244</v>
      </c>
    </row>
    <row r="1824" spans="1:15" x14ac:dyDescent="0.35">
      <c r="A1824" t="s">
        <v>42</v>
      </c>
      <c r="B1824" t="s">
        <v>73</v>
      </c>
      <c r="C1824" s="11">
        <v>1993</v>
      </c>
      <c r="D1824" s="11">
        <v>31650</v>
      </c>
      <c r="E1824" s="12">
        <f t="shared" si="94"/>
        <v>22.362591940988192</v>
      </c>
      <c r="F1824" s="12">
        <f t="shared" si="93"/>
        <v>10.293519798357591</v>
      </c>
      <c r="G1824">
        <v>177123.3</v>
      </c>
      <c r="H1824">
        <v>23.3</v>
      </c>
      <c r="I1824" s="6">
        <v>810.98</v>
      </c>
    </row>
    <row r="1825" spans="1:9" x14ac:dyDescent="0.35">
      <c r="A1825" t="s">
        <v>124</v>
      </c>
      <c r="B1825" t="s">
        <v>73</v>
      </c>
      <c r="C1825" s="11">
        <v>1993</v>
      </c>
      <c r="D1825" s="11">
        <v>78</v>
      </c>
      <c r="E1825" s="12">
        <f t="shared" si="94"/>
        <v>5.5111600992008826E-2</v>
      </c>
      <c r="F1825" s="12">
        <f t="shared" si="93"/>
        <v>2.5367916090739087E-2</v>
      </c>
      <c r="G1825"/>
      <c r="H1825"/>
      <c r="I1825"/>
    </row>
    <row r="1826" spans="1:9" x14ac:dyDescent="0.35">
      <c r="A1826" t="s">
        <v>43</v>
      </c>
      <c r="B1826" t="s">
        <v>73</v>
      </c>
      <c r="C1826" s="11">
        <v>1993</v>
      </c>
      <c r="D1826" s="11">
        <v>9145</v>
      </c>
      <c r="E1826" s="12">
        <f t="shared" si="94"/>
        <v>6.4614819368194949</v>
      </c>
      <c r="F1826" s="12">
        <f t="shared" si="93"/>
        <v>2.9742255467924221</v>
      </c>
      <c r="G1826">
        <v>77499.3</v>
      </c>
      <c r="H1826">
        <v>22.4</v>
      </c>
      <c r="I1826" s="6">
        <v>251.21</v>
      </c>
    </row>
    <row r="1827" spans="1:9" x14ac:dyDescent="0.35">
      <c r="A1827" t="s">
        <v>45</v>
      </c>
      <c r="B1827" t="s">
        <v>73</v>
      </c>
      <c r="C1827" s="11">
        <v>1993</v>
      </c>
      <c r="D1827" s="11">
        <v>1045</v>
      </c>
      <c r="E1827" s="12">
        <f t="shared" si="94"/>
        <v>0.73835414149550271</v>
      </c>
      <c r="F1827" s="12">
        <f t="shared" si="93"/>
        <v>0.3398650296772095</v>
      </c>
      <c r="G1827">
        <v>12672.4</v>
      </c>
      <c r="H1827">
        <v>24</v>
      </c>
      <c r="I1827" s="6">
        <v>222.53</v>
      </c>
    </row>
    <row r="1828" spans="1:9" x14ac:dyDescent="0.35">
      <c r="A1828" t="s">
        <v>46</v>
      </c>
      <c r="B1828" t="s">
        <v>73</v>
      </c>
      <c r="C1828" s="11">
        <v>1993</v>
      </c>
      <c r="D1828" s="11">
        <v>662</v>
      </c>
      <c r="E1828" s="12">
        <f t="shared" si="94"/>
        <v>0.46774204944499792</v>
      </c>
      <c r="F1828" s="12">
        <f t="shared" si="93"/>
        <v>0.21530205707781122</v>
      </c>
      <c r="G1828">
        <v>7876.7</v>
      </c>
      <c r="H1828">
        <v>22.6</v>
      </c>
      <c r="I1828" s="6">
        <v>237.08</v>
      </c>
    </row>
    <row r="1829" spans="1:9" x14ac:dyDescent="0.35">
      <c r="A1829" t="s">
        <v>47</v>
      </c>
      <c r="B1829" t="s">
        <v>73</v>
      </c>
      <c r="C1829" s="11">
        <v>1993</v>
      </c>
      <c r="D1829" s="11">
        <v>51</v>
      </c>
      <c r="E1829" s="12">
        <f t="shared" si="94"/>
        <v>3.6034508340928841E-2</v>
      </c>
      <c r="F1829" s="12">
        <f t="shared" ref="F1829:F1854" si="95">(D1829/307475)*100</f>
        <v>1.6586714367021711E-2</v>
      </c>
      <c r="G1829">
        <v>248.8</v>
      </c>
      <c r="H1829">
        <v>21.4</v>
      </c>
      <c r="I1829" s="6">
        <v>727.56</v>
      </c>
    </row>
    <row r="1830" spans="1:9" x14ac:dyDescent="0.35">
      <c r="A1830" t="s">
        <v>87</v>
      </c>
      <c r="B1830" t="s">
        <v>73</v>
      </c>
      <c r="C1830" s="11">
        <v>1993</v>
      </c>
      <c r="D1830" s="11">
        <v>60</v>
      </c>
      <c r="E1830" s="12">
        <f t="shared" si="94"/>
        <v>4.2393539224622169E-2</v>
      </c>
      <c r="F1830" s="12">
        <f t="shared" si="95"/>
        <v>1.9513781608260835E-2</v>
      </c>
      <c r="G1830">
        <v>417.4</v>
      </c>
      <c r="H1830">
        <v>22.7</v>
      </c>
      <c r="I1830" s="6">
        <v>479.06</v>
      </c>
    </row>
    <row r="1831" spans="1:9" x14ac:dyDescent="0.35">
      <c r="A1831" t="s">
        <v>75</v>
      </c>
      <c r="B1831" t="s">
        <v>73</v>
      </c>
      <c r="C1831" s="11">
        <v>1993</v>
      </c>
      <c r="D1831" s="11">
        <v>1244</v>
      </c>
      <c r="E1831" s="12">
        <f t="shared" si="94"/>
        <v>0.878959379923833</v>
      </c>
      <c r="F1831" s="12">
        <f t="shared" si="95"/>
        <v>0.40458573867794129</v>
      </c>
      <c r="G1831">
        <v>10267.4</v>
      </c>
      <c r="H1831">
        <v>21</v>
      </c>
      <c r="I1831" s="6">
        <v>468.62</v>
      </c>
    </row>
    <row r="1832" spans="1:9" x14ac:dyDescent="0.35">
      <c r="A1832" t="s">
        <v>88</v>
      </c>
      <c r="B1832" t="s">
        <v>73</v>
      </c>
      <c r="C1832" s="11">
        <v>1993</v>
      </c>
      <c r="D1832" s="11">
        <v>1231</v>
      </c>
      <c r="E1832" s="12">
        <f t="shared" si="94"/>
        <v>0.8697741130918315</v>
      </c>
      <c r="F1832" s="12">
        <f t="shared" si="95"/>
        <v>0.40035775266281814</v>
      </c>
      <c r="G1832">
        <v>4201</v>
      </c>
      <c r="H1832">
        <v>21.8</v>
      </c>
      <c r="I1832" s="5">
        <v>514.55999999999995</v>
      </c>
    </row>
    <row r="1833" spans="1:9" x14ac:dyDescent="0.35">
      <c r="A1833" t="s">
        <v>76</v>
      </c>
      <c r="B1833" t="s">
        <v>73</v>
      </c>
      <c r="C1833" s="11">
        <v>1993</v>
      </c>
      <c r="D1833" s="11">
        <v>12359</v>
      </c>
      <c r="E1833" s="12">
        <f t="shared" si="94"/>
        <v>8.7323625212850899</v>
      </c>
      <c r="F1833" s="12">
        <f t="shared" si="95"/>
        <v>4.0195137816082607</v>
      </c>
      <c r="G1833">
        <v>124555.4</v>
      </c>
      <c r="H1833">
        <v>20.100000000000001</v>
      </c>
      <c r="I1833" s="6">
        <v>198.92</v>
      </c>
    </row>
    <row r="1834" spans="1:9" x14ac:dyDescent="0.35">
      <c r="A1834" t="s">
        <v>89</v>
      </c>
      <c r="B1834" t="s">
        <v>73</v>
      </c>
      <c r="C1834" s="11">
        <v>1993</v>
      </c>
      <c r="D1834" s="11">
        <v>111</v>
      </c>
      <c r="E1834" s="12">
        <f t="shared" si="94"/>
        <v>7.842804756555101E-2</v>
      </c>
      <c r="F1834" s="12">
        <f t="shared" si="95"/>
        <v>3.6100495975282546E-2</v>
      </c>
      <c r="G1834">
        <v>842.5</v>
      </c>
      <c r="H1834">
        <v>23.2</v>
      </c>
      <c r="I1834" s="6">
        <v>0</v>
      </c>
    </row>
    <row r="1835" spans="1:9" x14ac:dyDescent="0.35">
      <c r="A1835" t="s">
        <v>53</v>
      </c>
      <c r="B1835" t="s">
        <v>73</v>
      </c>
      <c r="C1835" s="11">
        <v>1993</v>
      </c>
      <c r="D1835" s="11">
        <v>99</v>
      </c>
      <c r="E1835" s="12">
        <f t="shared" si="94"/>
        <v>6.9949339720626572E-2</v>
      </c>
      <c r="F1835" s="12">
        <f t="shared" si="95"/>
        <v>3.2197739653630375E-2</v>
      </c>
      <c r="G1835">
        <v>507.1</v>
      </c>
      <c r="H1835">
        <v>22.6</v>
      </c>
      <c r="I1835" s="6">
        <v>483.75</v>
      </c>
    </row>
    <row r="1836" spans="1:9" x14ac:dyDescent="0.35">
      <c r="A1836" t="s">
        <v>78</v>
      </c>
      <c r="B1836" t="s">
        <v>73</v>
      </c>
      <c r="C1836" s="11">
        <v>1993</v>
      </c>
      <c r="D1836" s="11">
        <v>270</v>
      </c>
      <c r="E1836" s="12">
        <f t="shared" si="94"/>
        <v>0.19077092651079974</v>
      </c>
      <c r="F1836" s="12">
        <f t="shared" si="95"/>
        <v>8.7812017237173759E-2</v>
      </c>
      <c r="G1836">
        <v>585.9</v>
      </c>
      <c r="H1836">
        <v>23.8</v>
      </c>
      <c r="I1836" s="4">
        <v>517.30999999999995</v>
      </c>
    </row>
    <row r="1837" spans="1:9" x14ac:dyDescent="0.35">
      <c r="A1837" t="s">
        <v>54</v>
      </c>
      <c r="B1837" t="s">
        <v>73</v>
      </c>
      <c r="C1837" s="11">
        <v>1993</v>
      </c>
      <c r="D1837" s="11">
        <v>7944</v>
      </c>
      <c r="E1837" s="12">
        <f t="shared" si="94"/>
        <v>5.6129045933399748</v>
      </c>
      <c r="F1837" s="12">
        <f t="shared" si="95"/>
        <v>2.5836246849337345</v>
      </c>
      <c r="G1837">
        <v>46620.800000000003</v>
      </c>
      <c r="H1837">
        <v>23.3</v>
      </c>
      <c r="I1837">
        <v>1062.53</v>
      </c>
    </row>
    <row r="1838" spans="1:9" x14ac:dyDescent="0.35">
      <c r="A1838" t="s">
        <v>77</v>
      </c>
      <c r="B1838" t="s">
        <v>73</v>
      </c>
      <c r="C1838" s="11">
        <v>1993</v>
      </c>
      <c r="D1838" s="11">
        <v>231</v>
      </c>
      <c r="E1838" s="12">
        <f t="shared" si="94"/>
        <v>0.16321512601479535</v>
      </c>
      <c r="F1838" s="12">
        <f t="shared" si="95"/>
        <v>7.5128059191804208E-2</v>
      </c>
      <c r="G1838">
        <v>1155</v>
      </c>
      <c r="H1838">
        <v>20</v>
      </c>
      <c r="I1838">
        <v>805.49</v>
      </c>
    </row>
    <row r="1839" spans="1:9" x14ac:dyDescent="0.35">
      <c r="A1839" t="s">
        <v>55</v>
      </c>
      <c r="B1839" t="s">
        <v>73</v>
      </c>
      <c r="C1839" s="11">
        <v>1993</v>
      </c>
      <c r="D1839" s="11">
        <v>1047</v>
      </c>
      <c r="E1839" s="12">
        <f t="shared" si="94"/>
        <v>0.73976725946965682</v>
      </c>
      <c r="F1839" s="12">
        <f t="shared" si="95"/>
        <v>0.34051548906415152</v>
      </c>
      <c r="G1839">
        <v>6218.8</v>
      </c>
      <c r="H1839">
        <v>24.3</v>
      </c>
      <c r="I1839">
        <v>195.46</v>
      </c>
    </row>
    <row r="1840" spans="1:9" x14ac:dyDescent="0.35">
      <c r="A1840" t="s">
        <v>57</v>
      </c>
      <c r="B1840" t="s">
        <v>73</v>
      </c>
      <c r="C1840" s="11">
        <v>1993</v>
      </c>
      <c r="D1840" s="11">
        <v>51</v>
      </c>
      <c r="E1840" s="12">
        <f t="shared" si="94"/>
        <v>3.6034508340928841E-2</v>
      </c>
      <c r="F1840" s="12">
        <f t="shared" si="95"/>
        <v>1.6586714367021711E-2</v>
      </c>
      <c r="G1840">
        <v>425.4</v>
      </c>
      <c r="H1840">
        <v>23.7</v>
      </c>
      <c r="I1840">
        <v>879.93</v>
      </c>
    </row>
    <row r="1841" spans="1:9" x14ac:dyDescent="0.35">
      <c r="A1841" t="s">
        <v>59</v>
      </c>
      <c r="B1841" t="s">
        <v>73</v>
      </c>
      <c r="C1841" s="11">
        <v>1993</v>
      </c>
      <c r="D1841" s="11">
        <v>2439</v>
      </c>
      <c r="E1841" s="12">
        <f t="shared" si="94"/>
        <v>1.7232973694808911</v>
      </c>
      <c r="F1841" s="12">
        <f t="shared" si="95"/>
        <v>0.79323522237580302</v>
      </c>
      <c r="G1841">
        <v>10062.799999999999</v>
      </c>
      <c r="H1841">
        <v>23.1</v>
      </c>
      <c r="I1841">
        <v>504.01</v>
      </c>
    </row>
    <row r="1842" spans="1:9" x14ac:dyDescent="0.35">
      <c r="A1842" t="s">
        <v>58</v>
      </c>
      <c r="B1842" t="s">
        <v>73</v>
      </c>
      <c r="C1842" s="11">
        <v>1993</v>
      </c>
      <c r="D1842" s="11">
        <v>101</v>
      </c>
      <c r="E1842" s="12">
        <f t="shared" si="94"/>
        <v>7.1362457694780654E-2</v>
      </c>
      <c r="F1842" s="12">
        <f t="shared" si="95"/>
        <v>3.2848199040572408E-2</v>
      </c>
      <c r="G1842">
        <v>415.4</v>
      </c>
      <c r="H1842">
        <v>22.7</v>
      </c>
      <c r="I1842">
        <v>1499.52</v>
      </c>
    </row>
    <row r="1843" spans="1:9" x14ac:dyDescent="0.35">
      <c r="A1843" t="s">
        <v>60</v>
      </c>
      <c r="B1843" t="s">
        <v>73</v>
      </c>
      <c r="C1843" s="11">
        <v>1993</v>
      </c>
      <c r="D1843" s="11">
        <v>8576</v>
      </c>
      <c r="E1843" s="12">
        <f t="shared" si="94"/>
        <v>6.059449873172662</v>
      </c>
      <c r="F1843" s="12">
        <f t="shared" si="95"/>
        <v>2.7891698512074155</v>
      </c>
      <c r="G1843">
        <v>43019.9</v>
      </c>
      <c r="H1843">
        <v>21.9</v>
      </c>
      <c r="I1843">
        <v>777.4</v>
      </c>
    </row>
    <row r="1844" spans="1:9" x14ac:dyDescent="0.35">
      <c r="A1844" t="s">
        <v>63</v>
      </c>
      <c r="B1844" t="s">
        <v>73</v>
      </c>
      <c r="C1844" s="11">
        <v>1993</v>
      </c>
      <c r="D1844" s="11">
        <v>818</v>
      </c>
      <c r="E1844" s="12">
        <f t="shared" si="94"/>
        <v>0.57796525142901556</v>
      </c>
      <c r="F1844" s="12">
        <f t="shared" si="95"/>
        <v>0.2660378892592894</v>
      </c>
      <c r="G1844">
        <v>7593.5</v>
      </c>
      <c r="H1844">
        <v>22.7</v>
      </c>
      <c r="I1844">
        <v>303.77</v>
      </c>
    </row>
    <row r="1845" spans="1:9" x14ac:dyDescent="0.35">
      <c r="A1845" t="s">
        <v>80</v>
      </c>
      <c r="B1845" t="s">
        <v>73</v>
      </c>
      <c r="C1845" s="11">
        <v>1993</v>
      </c>
      <c r="D1845" s="11">
        <v>7541</v>
      </c>
      <c r="E1845" s="12">
        <f t="shared" si="94"/>
        <v>5.3281613215479293</v>
      </c>
      <c r="F1845" s="12">
        <f t="shared" si="95"/>
        <v>2.4525571184649162</v>
      </c>
      <c r="G1845">
        <v>66567.199999999997</v>
      </c>
      <c r="H1845">
        <v>22.8</v>
      </c>
      <c r="I1845">
        <v>299.16000000000003</v>
      </c>
    </row>
    <row r="1846" spans="1:9" x14ac:dyDescent="0.35">
      <c r="A1846" t="s">
        <v>64</v>
      </c>
      <c r="B1846" t="s">
        <v>73</v>
      </c>
      <c r="C1846" s="11">
        <v>1993</v>
      </c>
      <c r="D1846" s="11">
        <v>6454</v>
      </c>
      <c r="E1846" s="12">
        <f t="shared" si="94"/>
        <v>4.5601317025951911</v>
      </c>
      <c r="F1846" s="12">
        <f t="shared" si="95"/>
        <v>2.0990324416619237</v>
      </c>
      <c r="G1846">
        <v>47022.7</v>
      </c>
      <c r="H1846">
        <v>23.1</v>
      </c>
      <c r="I1846">
        <v>262.49</v>
      </c>
    </row>
    <row r="1847" spans="1:9" x14ac:dyDescent="0.35">
      <c r="A1847" t="s">
        <v>90</v>
      </c>
      <c r="B1847" t="s">
        <v>73</v>
      </c>
      <c r="C1847" s="11">
        <v>1993</v>
      </c>
      <c r="D1847" s="11">
        <v>772</v>
      </c>
      <c r="E1847" s="12">
        <f t="shared" si="94"/>
        <v>0.54546353802347192</v>
      </c>
      <c r="F1847" s="12">
        <f t="shared" si="95"/>
        <v>0.25107732335962274</v>
      </c>
      <c r="G1847">
        <v>7085.8</v>
      </c>
      <c r="H1847">
        <v>21.6</v>
      </c>
      <c r="I1847">
        <v>281.75</v>
      </c>
    </row>
    <row r="1848" spans="1:9" x14ac:dyDescent="0.35">
      <c r="A1848" t="s">
        <v>81</v>
      </c>
      <c r="B1848" t="s">
        <v>73</v>
      </c>
      <c r="C1848" s="11">
        <v>1993</v>
      </c>
      <c r="D1848" s="11">
        <v>228</v>
      </c>
      <c r="E1848" s="12">
        <f t="shared" si="94"/>
        <v>0.16109544905356424</v>
      </c>
      <c r="F1848" s="12">
        <f t="shared" si="95"/>
        <v>7.4152370111391169E-2</v>
      </c>
      <c r="G1848">
        <v>1297.4000000000001</v>
      </c>
      <c r="H1848">
        <v>23.3</v>
      </c>
      <c r="I1848">
        <v>1088.3499999999999</v>
      </c>
    </row>
    <row r="1849" spans="1:9" x14ac:dyDescent="0.35">
      <c r="A1849" t="s">
        <v>83</v>
      </c>
      <c r="B1849" t="s">
        <v>73</v>
      </c>
      <c r="C1849" s="11">
        <v>1993</v>
      </c>
      <c r="D1849" s="11">
        <v>471</v>
      </c>
      <c r="E1849" s="12">
        <f t="shared" si="94"/>
        <v>0.33278928291328402</v>
      </c>
      <c r="F1849" s="12">
        <f t="shared" si="95"/>
        <v>0.15318318562484756</v>
      </c>
      <c r="G1849">
        <v>2550.9</v>
      </c>
      <c r="H1849">
        <v>23.2</v>
      </c>
      <c r="I1849">
        <v>1016.1</v>
      </c>
    </row>
    <row r="1850" spans="1:9" x14ac:dyDescent="0.35">
      <c r="A1850" t="s">
        <v>91</v>
      </c>
      <c r="B1850" t="s">
        <v>73</v>
      </c>
      <c r="C1850" s="11">
        <v>1993</v>
      </c>
      <c r="D1850" s="11">
        <v>52</v>
      </c>
      <c r="E1850" s="12">
        <f t="shared" si="94"/>
        <v>3.6741067328005882E-2</v>
      </c>
      <c r="F1850" s="12">
        <f t="shared" si="95"/>
        <v>1.6911944060492724E-2</v>
      </c>
      <c r="G1850">
        <v>257.2</v>
      </c>
      <c r="H1850">
        <v>23.5</v>
      </c>
      <c r="I1850">
        <v>246.03</v>
      </c>
    </row>
    <row r="1851" spans="1:9" x14ac:dyDescent="0.35">
      <c r="A1851" t="s">
        <v>82</v>
      </c>
      <c r="B1851" t="s">
        <v>73</v>
      </c>
      <c r="C1851" s="11">
        <v>1993</v>
      </c>
      <c r="D1851" s="11">
        <v>536</v>
      </c>
      <c r="E1851" s="12">
        <f t="shared" si="94"/>
        <v>0.37871561707329138</v>
      </c>
      <c r="F1851" s="12">
        <f t="shared" si="95"/>
        <v>0.17432311570046347</v>
      </c>
      <c r="G1851">
        <v>1369.5</v>
      </c>
      <c r="H1851">
        <v>23</v>
      </c>
      <c r="I1851">
        <v>265.33</v>
      </c>
    </row>
    <row r="1852" spans="1:9" x14ac:dyDescent="0.35">
      <c r="A1852" t="s">
        <v>68</v>
      </c>
      <c r="B1852" t="s">
        <v>73</v>
      </c>
      <c r="C1852" s="11">
        <v>1993</v>
      </c>
      <c r="D1852" s="11">
        <v>32729</v>
      </c>
      <c r="E1852" s="12">
        <f t="shared" si="94"/>
        <v>23.124969088044313</v>
      </c>
      <c r="F1852" s="12">
        <f t="shared" si="95"/>
        <v>10.644442637612814</v>
      </c>
      <c r="G1852">
        <v>281819.40000000002</v>
      </c>
      <c r="H1852">
        <v>19.100000000000001</v>
      </c>
      <c r="I1852">
        <v>442.97</v>
      </c>
    </row>
    <row r="1853" spans="1:9" x14ac:dyDescent="0.35">
      <c r="A1853" t="s">
        <v>69</v>
      </c>
      <c r="B1853" t="s">
        <v>73</v>
      </c>
      <c r="C1853" s="11">
        <v>1993</v>
      </c>
      <c r="D1853" s="11">
        <v>333</v>
      </c>
      <c r="E1853" s="12">
        <f t="shared" si="94"/>
        <v>0.23528414269665304</v>
      </c>
      <c r="F1853" s="12">
        <f t="shared" si="95"/>
        <v>0.10830148792584764</v>
      </c>
      <c r="G1853">
        <v>12059.5</v>
      </c>
      <c r="H1853">
        <v>22.7</v>
      </c>
      <c r="I1853">
        <v>172.13</v>
      </c>
    </row>
    <row r="1854" spans="1:9" x14ac:dyDescent="0.35">
      <c r="A1854" t="s">
        <v>70</v>
      </c>
      <c r="B1854" t="s">
        <v>73</v>
      </c>
      <c r="C1854" s="11">
        <v>1993</v>
      </c>
      <c r="D1854" s="11">
        <v>141531</v>
      </c>
      <c r="E1854" s="12">
        <f t="shared" si="94"/>
        <v>100</v>
      </c>
      <c r="F1854" s="12">
        <f t="shared" si="95"/>
        <v>46.030083746646064</v>
      </c>
      <c r="G1854" s="11">
        <v>1048649.6000000001</v>
      </c>
    </row>
    <row r="1855" spans="1:9" x14ac:dyDescent="0.35">
      <c r="A1855" t="s">
        <v>30</v>
      </c>
      <c r="B1855" t="s">
        <v>28</v>
      </c>
      <c r="C1855" s="11">
        <v>1992</v>
      </c>
      <c r="D1855" s="11">
        <v>2271</v>
      </c>
      <c r="E1855" s="12">
        <f t="shared" ref="E1855:E1877" si="96">(D1855/163291)*100</f>
        <v>1.390768627787202</v>
      </c>
      <c r="F1855" s="12">
        <f t="shared" ref="F1855:F1886" si="97">(D1855/299678)*100</f>
        <v>0.75781338636803497</v>
      </c>
      <c r="G1855">
        <v>33721.1</v>
      </c>
      <c r="H1855">
        <v>15.8</v>
      </c>
      <c r="I1855" s="3">
        <v>175.16</v>
      </c>
    </row>
    <row r="1856" spans="1:9" x14ac:dyDescent="0.35">
      <c r="A1856" t="s">
        <v>31</v>
      </c>
      <c r="B1856" t="s">
        <v>28</v>
      </c>
      <c r="C1856" s="11">
        <v>1992</v>
      </c>
      <c r="D1856" s="11">
        <v>48696</v>
      </c>
      <c r="E1856" s="12">
        <f t="shared" si="96"/>
        <v>29.821606824625974</v>
      </c>
      <c r="F1856" s="12">
        <f t="shared" si="97"/>
        <v>16.249441066744975</v>
      </c>
      <c r="G1856">
        <v>242822.8</v>
      </c>
      <c r="H1856">
        <v>23</v>
      </c>
      <c r="I1856" s="3">
        <v>1038.19</v>
      </c>
    </row>
    <row r="1857" spans="1:9" x14ac:dyDescent="0.35">
      <c r="A1857" t="s">
        <v>3</v>
      </c>
      <c r="B1857" t="s">
        <v>28</v>
      </c>
      <c r="C1857" s="11">
        <v>1992</v>
      </c>
      <c r="D1857" s="11">
        <v>29085</v>
      </c>
      <c r="E1857" s="12">
        <f t="shared" si="96"/>
        <v>17.811759374368457</v>
      </c>
      <c r="F1857" s="12">
        <f t="shared" si="97"/>
        <v>9.7054171477385722</v>
      </c>
      <c r="G1857">
        <v>236494.5</v>
      </c>
      <c r="H1857">
        <v>20.399999999999999</v>
      </c>
      <c r="I1857" s="3">
        <v>219.23</v>
      </c>
    </row>
    <row r="1858" spans="1:9" x14ac:dyDescent="0.35">
      <c r="A1858" t="s">
        <v>97</v>
      </c>
      <c r="B1858" t="s">
        <v>28</v>
      </c>
      <c r="C1858" s="11">
        <v>1992</v>
      </c>
      <c r="D1858" s="11">
        <v>1121</v>
      </c>
      <c r="E1858" s="12">
        <f t="shared" si="96"/>
        <v>0.68650446136039345</v>
      </c>
      <c r="F1858" s="12">
        <f t="shared" si="97"/>
        <v>0.37406816649870861</v>
      </c>
      <c r="G1858">
        <v>5129.8999999999996</v>
      </c>
      <c r="H1858">
        <v>22.7</v>
      </c>
      <c r="I1858" s="3">
        <v>195.55</v>
      </c>
    </row>
    <row r="1859" spans="1:9" x14ac:dyDescent="0.35">
      <c r="A1859" t="s">
        <v>4</v>
      </c>
      <c r="B1859" t="s">
        <v>28</v>
      </c>
      <c r="C1859" s="11">
        <v>1992</v>
      </c>
      <c r="D1859" s="11">
        <v>54034</v>
      </c>
      <c r="E1859" s="12">
        <f t="shared" si="96"/>
        <v>33.090617364092331</v>
      </c>
      <c r="F1859" s="12">
        <f t="shared" si="97"/>
        <v>18.030686269929724</v>
      </c>
      <c r="G1859">
        <v>525021.6</v>
      </c>
      <c r="H1859">
        <v>21.3</v>
      </c>
      <c r="I1859" s="3">
        <v>199.12</v>
      </c>
    </row>
    <row r="1860" spans="1:9" x14ac:dyDescent="0.35">
      <c r="A1860" t="s">
        <v>5</v>
      </c>
      <c r="B1860" t="s">
        <v>28</v>
      </c>
      <c r="C1860" s="11">
        <v>1992</v>
      </c>
      <c r="D1860" s="11">
        <v>1695</v>
      </c>
      <c r="E1860" s="12">
        <f t="shared" si="96"/>
        <v>1.038024140950818</v>
      </c>
      <c r="F1860" s="12">
        <f t="shared" si="97"/>
        <v>0.56560708493783329</v>
      </c>
      <c r="G1860">
        <v>8552</v>
      </c>
      <c r="H1860">
        <v>22.6</v>
      </c>
      <c r="I1860" s="3">
        <v>583.25</v>
      </c>
    </row>
    <row r="1861" spans="1:9" x14ac:dyDescent="0.35">
      <c r="A1861" t="s">
        <v>98</v>
      </c>
      <c r="B1861" t="s">
        <v>28</v>
      </c>
      <c r="C1861" s="11">
        <v>1992</v>
      </c>
      <c r="D1861" s="11">
        <v>286</v>
      </c>
      <c r="E1861" s="12">
        <f t="shared" si="96"/>
        <v>0.17514743617223241</v>
      </c>
      <c r="F1861" s="12">
        <f t="shared" si="97"/>
        <v>9.5435767724023776E-2</v>
      </c>
      <c r="G1861">
        <v>892.6</v>
      </c>
      <c r="H1861">
        <v>21.2</v>
      </c>
      <c r="I1861" s="3">
        <v>280.14999999999998</v>
      </c>
    </row>
    <row r="1862" spans="1:9" x14ac:dyDescent="0.35">
      <c r="A1862" t="s">
        <v>99</v>
      </c>
      <c r="B1862" t="s">
        <v>28</v>
      </c>
      <c r="C1862" s="11">
        <v>1992</v>
      </c>
      <c r="D1862" s="11">
        <v>151</v>
      </c>
      <c r="E1862" s="12">
        <f t="shared" si="96"/>
        <v>9.2472947069954861E-2</v>
      </c>
      <c r="F1862" s="12">
        <f t="shared" si="97"/>
        <v>5.0387415826320253E-2</v>
      </c>
      <c r="G1862">
        <v>1130.4000000000001</v>
      </c>
      <c r="H1862">
        <v>19.2</v>
      </c>
      <c r="I1862" s="3">
        <v>329.43</v>
      </c>
    </row>
    <row r="1863" spans="1:9" x14ac:dyDescent="0.35">
      <c r="A1863" t="s">
        <v>8</v>
      </c>
      <c r="B1863" t="s">
        <v>28</v>
      </c>
      <c r="C1863" s="11">
        <v>1992</v>
      </c>
      <c r="D1863" s="11">
        <v>2379</v>
      </c>
      <c r="E1863" s="12">
        <f t="shared" si="96"/>
        <v>1.4569082190690241</v>
      </c>
      <c r="F1863" s="12">
        <f t="shared" si="97"/>
        <v>0.79385206788619778</v>
      </c>
      <c r="G1863">
        <v>12610.9</v>
      </c>
      <c r="H1863">
        <v>20.8</v>
      </c>
      <c r="I1863" s="3">
        <v>251.1</v>
      </c>
    </row>
    <row r="1864" spans="1:9" x14ac:dyDescent="0.35">
      <c r="A1864" t="s">
        <v>33</v>
      </c>
      <c r="B1864" t="s">
        <v>28</v>
      </c>
      <c r="C1864" s="11">
        <v>1992</v>
      </c>
      <c r="D1864" s="11">
        <v>1154</v>
      </c>
      <c r="E1864" s="12">
        <f t="shared" si="96"/>
        <v>0.70671378091872794</v>
      </c>
      <c r="F1864" s="12">
        <f t="shared" si="97"/>
        <v>0.38507998585148057</v>
      </c>
      <c r="G1864">
        <v>6877.9</v>
      </c>
      <c r="H1864">
        <v>21.8</v>
      </c>
      <c r="I1864" s="3">
        <v>325.14</v>
      </c>
    </row>
    <row r="1865" spans="1:9" x14ac:dyDescent="0.35">
      <c r="A1865" t="s">
        <v>11</v>
      </c>
      <c r="B1865" t="s">
        <v>28</v>
      </c>
      <c r="C1865" s="11">
        <v>1992</v>
      </c>
      <c r="D1865" s="11">
        <v>45</v>
      </c>
      <c r="E1865" s="12">
        <f t="shared" si="96"/>
        <v>2.7558163034092507E-2</v>
      </c>
      <c r="F1865" s="12">
        <f t="shared" si="97"/>
        <v>1.5016117299234511E-2</v>
      </c>
      <c r="G1865">
        <v>158.6</v>
      </c>
      <c r="H1865">
        <v>22.3</v>
      </c>
      <c r="I1865" s="3">
        <v>340.61</v>
      </c>
    </row>
    <row r="1866" spans="1:9" x14ac:dyDescent="0.35">
      <c r="A1866" t="s">
        <v>34</v>
      </c>
      <c r="B1866" t="s">
        <v>28</v>
      </c>
      <c r="C1866" s="11">
        <v>1992</v>
      </c>
      <c r="D1866" s="11">
        <v>1166</v>
      </c>
      <c r="E1866" s="12">
        <f t="shared" si="96"/>
        <v>0.71406262439448587</v>
      </c>
      <c r="F1866" s="12">
        <f t="shared" si="97"/>
        <v>0.38908428379794313</v>
      </c>
      <c r="G1866">
        <v>7803.1</v>
      </c>
      <c r="H1866">
        <v>21.2</v>
      </c>
      <c r="I1866" s="3">
        <v>175.37</v>
      </c>
    </row>
    <row r="1867" spans="1:9" x14ac:dyDescent="0.35">
      <c r="A1867" t="s">
        <v>13</v>
      </c>
      <c r="B1867" t="s">
        <v>28</v>
      </c>
      <c r="C1867" s="11">
        <v>1992</v>
      </c>
      <c r="D1867" s="11">
        <v>1586</v>
      </c>
      <c r="E1867" s="12">
        <f t="shared" si="96"/>
        <v>0.97127214604601597</v>
      </c>
      <c r="F1867" s="12">
        <f t="shared" si="97"/>
        <v>0.52923471192413196</v>
      </c>
      <c r="G1867">
        <v>6509.8</v>
      </c>
      <c r="H1867">
        <v>21.9</v>
      </c>
      <c r="I1867" s="3">
        <v>685.73</v>
      </c>
    </row>
    <row r="1868" spans="1:9" x14ac:dyDescent="0.35">
      <c r="A1868" t="s">
        <v>15</v>
      </c>
      <c r="B1868" t="s">
        <v>28</v>
      </c>
      <c r="C1868" s="11">
        <v>1992</v>
      </c>
      <c r="D1868" s="11">
        <v>12315</v>
      </c>
      <c r="E1868" s="12">
        <f t="shared" si="96"/>
        <v>7.5417506169966506</v>
      </c>
      <c r="F1868" s="12">
        <f t="shared" si="97"/>
        <v>4.1094107675571783</v>
      </c>
      <c r="G1868">
        <v>77853.2</v>
      </c>
      <c r="H1868">
        <v>22.2</v>
      </c>
      <c r="I1868" s="3">
        <v>553.54999999999995</v>
      </c>
    </row>
    <row r="1869" spans="1:9" x14ac:dyDescent="0.35">
      <c r="A1869" t="s">
        <v>36</v>
      </c>
      <c r="B1869" t="s">
        <v>28</v>
      </c>
      <c r="C1869" s="11">
        <v>1992</v>
      </c>
      <c r="D1869" s="11">
        <v>84</v>
      </c>
      <c r="E1869" s="12">
        <f t="shared" si="96"/>
        <v>5.1441904330306015E-2</v>
      </c>
      <c r="F1869" s="12">
        <f t="shared" si="97"/>
        <v>2.8030085625237757E-2</v>
      </c>
      <c r="G1869">
        <v>168.5</v>
      </c>
      <c r="H1869">
        <v>23.4</v>
      </c>
      <c r="I1869" s="3">
        <v>352.53</v>
      </c>
    </row>
    <row r="1870" spans="1:9" x14ac:dyDescent="0.35">
      <c r="A1870" t="s">
        <v>17</v>
      </c>
      <c r="B1870" t="s">
        <v>28</v>
      </c>
      <c r="C1870" s="11">
        <v>1992</v>
      </c>
      <c r="D1870" s="11">
        <v>2009</v>
      </c>
      <c r="E1870" s="12">
        <f t="shared" si="96"/>
        <v>1.2303188785664856</v>
      </c>
      <c r="F1870" s="12">
        <f t="shared" si="97"/>
        <v>0.67038621453693625</v>
      </c>
      <c r="G1870">
        <v>12937.4</v>
      </c>
      <c r="H1870">
        <v>21.5</v>
      </c>
      <c r="I1870" s="3">
        <v>360.45</v>
      </c>
    </row>
    <row r="1871" spans="1:9" x14ac:dyDescent="0.35">
      <c r="A1871" t="s">
        <v>100</v>
      </c>
      <c r="B1871" t="s">
        <v>28</v>
      </c>
      <c r="C1871" s="11">
        <v>1992</v>
      </c>
      <c r="D1871" s="11">
        <v>591</v>
      </c>
      <c r="E1871" s="12">
        <f t="shared" si="96"/>
        <v>0.36193054118108159</v>
      </c>
      <c r="F1871" s="12">
        <f t="shared" si="97"/>
        <v>0.19721167386327992</v>
      </c>
      <c r="G1871">
        <v>4208.8999999999996</v>
      </c>
      <c r="H1871">
        <v>20.3</v>
      </c>
      <c r="I1871" s="3">
        <v>186.91</v>
      </c>
    </row>
    <row r="1872" spans="1:9" x14ac:dyDescent="0.35">
      <c r="A1872" t="s">
        <v>101</v>
      </c>
      <c r="B1872" t="s">
        <v>28</v>
      </c>
      <c r="C1872" s="11">
        <v>1992</v>
      </c>
      <c r="D1872" s="11">
        <v>185</v>
      </c>
      <c r="E1872" s="12">
        <f t="shared" si="96"/>
        <v>0.1132946702512692</v>
      </c>
      <c r="F1872" s="12">
        <f t="shared" si="97"/>
        <v>6.1732926674630768E-2</v>
      </c>
      <c r="G1872">
        <v>309.2</v>
      </c>
      <c r="H1872">
        <v>21.8</v>
      </c>
      <c r="I1872" s="3">
        <v>311.45</v>
      </c>
    </row>
    <row r="1873" spans="1:9" x14ac:dyDescent="0.35">
      <c r="A1873" t="s">
        <v>18</v>
      </c>
      <c r="B1873" t="s">
        <v>28</v>
      </c>
      <c r="C1873" s="11">
        <v>1992</v>
      </c>
      <c r="D1873" s="11">
        <v>185</v>
      </c>
      <c r="E1873" s="12">
        <f t="shared" si="96"/>
        <v>0.1132946702512692</v>
      </c>
      <c r="F1873" s="12">
        <f t="shared" si="97"/>
        <v>6.1732926674630768E-2</v>
      </c>
      <c r="G1873">
        <v>1944.5</v>
      </c>
      <c r="H1873">
        <v>21</v>
      </c>
      <c r="I1873" s="3">
        <v>269.83999999999997</v>
      </c>
    </row>
    <row r="1874" spans="1:9" x14ac:dyDescent="0.35">
      <c r="A1874" t="s">
        <v>22</v>
      </c>
      <c r="B1874" t="s">
        <v>28</v>
      </c>
      <c r="C1874" s="11">
        <v>1992</v>
      </c>
      <c r="D1874" s="11">
        <v>43</v>
      </c>
      <c r="E1874" s="12">
        <f t="shared" si="96"/>
        <v>2.633335578813284E-2</v>
      </c>
      <c r="F1874" s="12">
        <f t="shared" si="97"/>
        <v>1.4348734308157422E-2</v>
      </c>
      <c r="G1874">
        <v>145.5</v>
      </c>
      <c r="H1874">
        <v>23.4</v>
      </c>
      <c r="I1874" s="3">
        <v>1043.21</v>
      </c>
    </row>
    <row r="1875" spans="1:9" x14ac:dyDescent="0.35">
      <c r="A1875" t="s">
        <v>38</v>
      </c>
      <c r="B1875" t="s">
        <v>28</v>
      </c>
      <c r="C1875" s="11">
        <v>1992</v>
      </c>
      <c r="D1875" s="11">
        <v>4060</v>
      </c>
      <c r="E1875" s="12">
        <f t="shared" si="96"/>
        <v>2.4863587092981243</v>
      </c>
      <c r="F1875" s="12">
        <f t="shared" si="97"/>
        <v>1.3547874718864916</v>
      </c>
      <c r="G1875">
        <v>21221.7</v>
      </c>
      <c r="H1875">
        <v>21.2</v>
      </c>
      <c r="I1875" s="3">
        <v>432.67</v>
      </c>
    </row>
    <row r="1876" spans="1:9" x14ac:dyDescent="0.35">
      <c r="A1876" t="s">
        <v>23</v>
      </c>
      <c r="B1876" t="s">
        <v>28</v>
      </c>
      <c r="C1876" s="11">
        <v>1992</v>
      </c>
      <c r="D1876" s="11">
        <v>150</v>
      </c>
      <c r="E1876" s="12">
        <f t="shared" si="96"/>
        <v>9.1860543446975029E-2</v>
      </c>
      <c r="F1876" s="12">
        <f t="shared" si="97"/>
        <v>5.0053724330781701E-2</v>
      </c>
      <c r="G1876">
        <v>2047.5</v>
      </c>
      <c r="H1876">
        <v>20.9</v>
      </c>
      <c r="I1876" s="3">
        <v>200.25</v>
      </c>
    </row>
    <row r="1877" spans="1:9" x14ac:dyDescent="0.35">
      <c r="A1877" t="s">
        <v>24</v>
      </c>
      <c r="B1877" t="s">
        <v>28</v>
      </c>
      <c r="C1877" s="11">
        <v>1992</v>
      </c>
      <c r="D1877" s="11">
        <v>163291</v>
      </c>
      <c r="E1877" s="12">
        <f t="shared" si="96"/>
        <v>100</v>
      </c>
      <c r="F1877" s="12">
        <f t="shared" si="97"/>
        <v>54.488817997984505</v>
      </c>
      <c r="G1877" s="11">
        <v>1208561.5999999996</v>
      </c>
    </row>
    <row r="1878" spans="1:9" x14ac:dyDescent="0.35">
      <c r="A1878" t="s">
        <v>74</v>
      </c>
      <c r="B1878" t="s">
        <v>73</v>
      </c>
      <c r="C1878" s="11">
        <v>1992</v>
      </c>
      <c r="D1878" s="11">
        <v>1750</v>
      </c>
      <c r="E1878" s="12">
        <f t="shared" ref="E1878:E1910" si="98">(D1878/136387)*100</f>
        <v>1.2831134932214947</v>
      </c>
      <c r="F1878" s="12">
        <f t="shared" si="97"/>
        <v>0.58396011719245322</v>
      </c>
      <c r="G1878">
        <v>3748.7</v>
      </c>
      <c r="H1878">
        <v>22.6</v>
      </c>
      <c r="I1878" s="3">
        <v>207</v>
      </c>
    </row>
    <row r="1879" spans="1:9" x14ac:dyDescent="0.35">
      <c r="A1879" t="s">
        <v>40</v>
      </c>
      <c r="B1879" t="s">
        <v>73</v>
      </c>
      <c r="C1879" s="11">
        <v>1992</v>
      </c>
      <c r="D1879" s="11">
        <v>9770</v>
      </c>
      <c r="E1879" s="12">
        <f t="shared" si="98"/>
        <v>7.1634393307280027</v>
      </c>
      <c r="F1879" s="12">
        <f t="shared" si="97"/>
        <v>3.260165911411582</v>
      </c>
      <c r="G1879">
        <v>79288.3</v>
      </c>
      <c r="H1879">
        <v>22.8</v>
      </c>
      <c r="I1879" s="3">
        <v>243.38</v>
      </c>
    </row>
    <row r="1880" spans="1:9" x14ac:dyDescent="0.35">
      <c r="A1880" t="s">
        <v>85</v>
      </c>
      <c r="B1880" t="s">
        <v>73</v>
      </c>
      <c r="C1880" s="11">
        <v>1992</v>
      </c>
      <c r="D1880" s="11">
        <v>85</v>
      </c>
      <c r="E1880" s="12">
        <f t="shared" si="98"/>
        <v>6.2322655385044029E-2</v>
      </c>
      <c r="F1880" s="12">
        <f t="shared" si="97"/>
        <v>2.8363777120776302E-2</v>
      </c>
      <c r="G1880">
        <v>430.5</v>
      </c>
      <c r="H1880">
        <v>23</v>
      </c>
      <c r="I1880" s="3">
        <v>184.37</v>
      </c>
    </row>
    <row r="1881" spans="1:9" x14ac:dyDescent="0.35">
      <c r="A1881" t="s">
        <v>41</v>
      </c>
      <c r="B1881" t="s">
        <v>73</v>
      </c>
      <c r="C1881" s="11">
        <v>1992</v>
      </c>
      <c r="D1881" s="11">
        <v>1467</v>
      </c>
      <c r="E1881" s="12">
        <f t="shared" si="98"/>
        <v>1.0756157111748188</v>
      </c>
      <c r="F1881" s="12">
        <f t="shared" si="97"/>
        <v>0.48952542395504506</v>
      </c>
      <c r="G1881">
        <v>6573.8</v>
      </c>
      <c r="H1881">
        <v>23.5</v>
      </c>
      <c r="I1881" s="3">
        <v>1180.57</v>
      </c>
    </row>
    <row r="1882" spans="1:9" x14ac:dyDescent="0.35">
      <c r="A1882" t="s">
        <v>42</v>
      </c>
      <c r="B1882" t="s">
        <v>73</v>
      </c>
      <c r="C1882" s="11">
        <v>1992</v>
      </c>
      <c r="D1882" s="11">
        <v>29006</v>
      </c>
      <c r="E1882" s="12">
        <f t="shared" si="98"/>
        <v>21.267422848218672</v>
      </c>
      <c r="F1882" s="12">
        <f t="shared" si="97"/>
        <v>9.6790555195910279</v>
      </c>
      <c r="G1882">
        <v>151319</v>
      </c>
      <c r="H1882">
        <v>23.3</v>
      </c>
      <c r="I1882" s="3">
        <v>872.42</v>
      </c>
    </row>
    <row r="1883" spans="1:9" x14ac:dyDescent="0.35">
      <c r="A1883" t="s">
        <v>43</v>
      </c>
      <c r="B1883" t="s">
        <v>73</v>
      </c>
      <c r="C1883" s="11">
        <v>1992</v>
      </c>
      <c r="D1883" s="11">
        <v>9564</v>
      </c>
      <c r="E1883" s="12">
        <f t="shared" si="98"/>
        <v>7.0123985423830719</v>
      </c>
      <c r="F1883" s="12">
        <f t="shared" si="97"/>
        <v>3.1914254633306416</v>
      </c>
      <c r="G1883">
        <v>71253.399999999994</v>
      </c>
      <c r="H1883">
        <v>22.9</v>
      </c>
      <c r="I1883" s="3">
        <v>229.52</v>
      </c>
    </row>
    <row r="1884" spans="1:9" x14ac:dyDescent="0.35">
      <c r="A1884" t="s">
        <v>45</v>
      </c>
      <c r="B1884" t="s">
        <v>73</v>
      </c>
      <c r="C1884" s="11">
        <v>1992</v>
      </c>
      <c r="D1884" s="11">
        <v>1055</v>
      </c>
      <c r="E1884" s="12">
        <f t="shared" si="98"/>
        <v>0.77353413448495822</v>
      </c>
      <c r="F1884" s="12">
        <f t="shared" si="97"/>
        <v>0.35204452779316464</v>
      </c>
      <c r="G1884">
        <v>10948.3</v>
      </c>
      <c r="H1884">
        <v>23.1</v>
      </c>
      <c r="I1884" s="3">
        <v>199.59</v>
      </c>
    </row>
    <row r="1885" spans="1:9" x14ac:dyDescent="0.35">
      <c r="A1885" t="s">
        <v>46</v>
      </c>
      <c r="B1885" t="s">
        <v>73</v>
      </c>
      <c r="C1885" s="11">
        <v>1992</v>
      </c>
      <c r="D1885" s="11">
        <v>571</v>
      </c>
      <c r="E1885" s="12">
        <f t="shared" si="98"/>
        <v>0.41866160264541336</v>
      </c>
      <c r="F1885" s="12">
        <f t="shared" si="97"/>
        <v>0.19053784395250903</v>
      </c>
      <c r="G1885">
        <v>4109.7</v>
      </c>
      <c r="H1885">
        <v>24.9</v>
      </c>
      <c r="I1885" s="3">
        <v>216.2</v>
      </c>
    </row>
    <row r="1886" spans="1:9" x14ac:dyDescent="0.35">
      <c r="A1886" t="s">
        <v>87</v>
      </c>
      <c r="B1886" t="s">
        <v>73</v>
      </c>
      <c r="C1886" s="11">
        <v>1992</v>
      </c>
      <c r="D1886" s="11">
        <v>85</v>
      </c>
      <c r="E1886" s="12">
        <f t="shared" si="98"/>
        <v>6.2322655385044029E-2</v>
      </c>
      <c r="F1886" s="12">
        <f t="shared" si="97"/>
        <v>2.8363777120776302E-2</v>
      </c>
      <c r="G1886">
        <v>319.60000000000002</v>
      </c>
      <c r="H1886">
        <v>24</v>
      </c>
      <c r="I1886" s="3">
        <v>493.7</v>
      </c>
    </row>
    <row r="1887" spans="1:9" x14ac:dyDescent="0.35">
      <c r="A1887" t="s">
        <v>75</v>
      </c>
      <c r="B1887" t="s">
        <v>73</v>
      </c>
      <c r="C1887" s="11">
        <v>1992</v>
      </c>
      <c r="D1887" s="11">
        <v>1284</v>
      </c>
      <c r="E1887" s="12">
        <f t="shared" si="98"/>
        <v>0.94143870016937092</v>
      </c>
      <c r="F1887" s="12">
        <f t="shared" ref="F1887:F1910" si="99">(D1887/299678)*100</f>
        <v>0.4284598802714914</v>
      </c>
      <c r="G1887">
        <v>8733.9</v>
      </c>
      <c r="H1887">
        <v>21.5</v>
      </c>
      <c r="I1887" s="3">
        <v>469.02</v>
      </c>
    </row>
    <row r="1888" spans="1:9" x14ac:dyDescent="0.35">
      <c r="A1888" t="s">
        <v>88</v>
      </c>
      <c r="B1888" t="s">
        <v>73</v>
      </c>
      <c r="C1888" s="11">
        <v>1992</v>
      </c>
      <c r="D1888" s="11">
        <v>1283</v>
      </c>
      <c r="E1888" s="12">
        <f t="shared" si="98"/>
        <v>0.94070549245895874</v>
      </c>
      <c r="F1888" s="12">
        <f t="shared" si="99"/>
        <v>0.42812618877595288</v>
      </c>
      <c r="G1888">
        <v>5656.4</v>
      </c>
      <c r="H1888">
        <v>22.9</v>
      </c>
      <c r="I1888" s="3">
        <v>484.72</v>
      </c>
    </row>
    <row r="1889" spans="1:14" x14ac:dyDescent="0.35">
      <c r="A1889" t="s">
        <v>76</v>
      </c>
      <c r="B1889" t="s">
        <v>73</v>
      </c>
      <c r="C1889" s="11">
        <v>1992</v>
      </c>
      <c r="D1889" s="11">
        <v>12320</v>
      </c>
      <c r="E1889" s="12">
        <f t="shared" si="98"/>
        <v>9.0331189922793218</v>
      </c>
      <c r="F1889" s="12">
        <f t="shared" si="99"/>
        <v>4.1110792250348709</v>
      </c>
      <c r="G1889">
        <v>114184</v>
      </c>
      <c r="H1889">
        <v>20.8</v>
      </c>
      <c r="I1889" s="3">
        <v>199.35</v>
      </c>
      <c r="N1889" s="2"/>
    </row>
    <row r="1890" spans="1:14" x14ac:dyDescent="0.35">
      <c r="A1890" t="s">
        <v>89</v>
      </c>
      <c r="B1890" t="s">
        <v>73</v>
      </c>
      <c r="C1890" s="11">
        <v>1992</v>
      </c>
      <c r="D1890" s="11">
        <v>111</v>
      </c>
      <c r="E1890" s="12">
        <f t="shared" si="98"/>
        <v>8.1386055855763376E-2</v>
      </c>
      <c r="F1890" s="12">
        <f t="shared" si="99"/>
        <v>3.7039756004778462E-2</v>
      </c>
      <c r="G1890">
        <v>301.60000000000002</v>
      </c>
      <c r="H1890">
        <v>24.8</v>
      </c>
      <c r="I1890" s="3">
        <v>0</v>
      </c>
      <c r="N1890" s="2"/>
    </row>
    <row r="1891" spans="1:14" x14ac:dyDescent="0.35">
      <c r="A1891" t="s">
        <v>53</v>
      </c>
      <c r="B1891" t="s">
        <v>73</v>
      </c>
      <c r="C1891" s="11">
        <v>1992</v>
      </c>
      <c r="D1891" s="11">
        <v>88</v>
      </c>
      <c r="E1891" s="12">
        <f t="shared" si="98"/>
        <v>6.4522278516280882E-2</v>
      </c>
      <c r="F1891" s="12">
        <f t="shared" si="99"/>
        <v>2.9364851607391936E-2</v>
      </c>
      <c r="G1891">
        <v>521.70000000000005</v>
      </c>
      <c r="H1891">
        <v>22.6</v>
      </c>
      <c r="I1891" s="3">
        <v>496.13</v>
      </c>
      <c r="N1891" s="2"/>
    </row>
    <row r="1892" spans="1:14" x14ac:dyDescent="0.35">
      <c r="A1892" t="s">
        <v>78</v>
      </c>
      <c r="B1892" t="s">
        <v>73</v>
      </c>
      <c r="C1892" s="11">
        <v>1992</v>
      </c>
      <c r="D1892" s="11">
        <v>234</v>
      </c>
      <c r="E1892" s="12">
        <f t="shared" si="98"/>
        <v>0.17157060423647416</v>
      </c>
      <c r="F1892" s="12">
        <f t="shared" si="99"/>
        <v>7.8083809956019462E-2</v>
      </c>
      <c r="G1892">
        <v>309.5</v>
      </c>
      <c r="H1892">
        <v>23.5</v>
      </c>
      <c r="I1892" s="3">
        <v>1059.28</v>
      </c>
      <c r="N1892" s="2"/>
    </row>
    <row r="1893" spans="1:14" x14ac:dyDescent="0.35">
      <c r="A1893" t="s">
        <v>54</v>
      </c>
      <c r="B1893" t="s">
        <v>73</v>
      </c>
      <c r="C1893" s="11">
        <v>1992</v>
      </c>
      <c r="D1893" s="11">
        <v>6564</v>
      </c>
      <c r="E1893" s="12">
        <f t="shared" si="98"/>
        <v>4.812775411146224</v>
      </c>
      <c r="F1893" s="12">
        <f t="shared" si="99"/>
        <v>2.1903509767150076</v>
      </c>
      <c r="G1893">
        <v>37037.9</v>
      </c>
      <c r="H1893">
        <v>23.3</v>
      </c>
      <c r="I1893" s="3">
        <v>1101.1099999999999</v>
      </c>
      <c r="N1893" s="2"/>
    </row>
    <row r="1894" spans="1:14" x14ac:dyDescent="0.35">
      <c r="A1894" t="s">
        <v>77</v>
      </c>
      <c r="B1894" t="s">
        <v>73</v>
      </c>
      <c r="C1894" s="11">
        <v>1992</v>
      </c>
      <c r="D1894" s="11">
        <v>259</v>
      </c>
      <c r="E1894" s="12">
        <f t="shared" si="98"/>
        <v>0.1899007969967812</v>
      </c>
      <c r="F1894" s="12">
        <f t="shared" si="99"/>
        <v>8.6426097344483074E-2</v>
      </c>
      <c r="G1894">
        <v>970</v>
      </c>
      <c r="H1894">
        <v>19.8</v>
      </c>
      <c r="I1894" s="3">
        <v>888.12</v>
      </c>
      <c r="N1894" s="2"/>
    </row>
    <row r="1895" spans="1:14" x14ac:dyDescent="0.35">
      <c r="A1895" t="s">
        <v>55</v>
      </c>
      <c r="B1895" t="s">
        <v>73</v>
      </c>
      <c r="C1895" s="11">
        <v>1992</v>
      </c>
      <c r="D1895" s="11">
        <v>1059</v>
      </c>
      <c r="E1895" s="12">
        <f t="shared" si="98"/>
        <v>0.77646696532660742</v>
      </c>
      <c r="F1895" s="12">
        <f t="shared" si="99"/>
        <v>0.35337929377531885</v>
      </c>
      <c r="G1895">
        <v>5292</v>
      </c>
      <c r="H1895">
        <v>23.6</v>
      </c>
      <c r="I1895" s="3">
        <v>186.61</v>
      </c>
      <c r="N1895" s="2"/>
    </row>
    <row r="1896" spans="1:14" x14ac:dyDescent="0.35">
      <c r="A1896" t="s">
        <v>57</v>
      </c>
      <c r="B1896" t="s">
        <v>73</v>
      </c>
      <c r="C1896" s="11">
        <v>1992</v>
      </c>
      <c r="D1896" s="11">
        <v>19</v>
      </c>
      <c r="E1896" s="12">
        <f t="shared" si="98"/>
        <v>1.393094649783337E-2</v>
      </c>
      <c r="F1896" s="12">
        <f t="shared" si="99"/>
        <v>6.3401384152323489E-3</v>
      </c>
      <c r="G1896">
        <v>144.80000000000001</v>
      </c>
      <c r="H1896">
        <v>23.4</v>
      </c>
      <c r="I1896" s="3">
        <v>805.67</v>
      </c>
      <c r="N1896" s="2"/>
    </row>
    <row r="1897" spans="1:14" x14ac:dyDescent="0.35">
      <c r="A1897" t="s">
        <v>59</v>
      </c>
      <c r="B1897" t="s">
        <v>73</v>
      </c>
      <c r="C1897" s="11">
        <v>1992</v>
      </c>
      <c r="D1897" s="11">
        <v>2504</v>
      </c>
      <c r="E1897" s="12">
        <f t="shared" si="98"/>
        <v>1.8359521068723559</v>
      </c>
      <c r="F1897" s="12">
        <f t="shared" si="99"/>
        <v>0.83556350482851593</v>
      </c>
      <c r="G1897">
        <v>8215.9</v>
      </c>
      <c r="H1897">
        <v>23.2</v>
      </c>
      <c r="I1897" s="3">
        <v>487.98</v>
      </c>
      <c r="N1897" s="2"/>
    </row>
    <row r="1898" spans="1:14" x14ac:dyDescent="0.35">
      <c r="A1898" t="s">
        <v>58</v>
      </c>
      <c r="B1898" t="s">
        <v>73</v>
      </c>
      <c r="C1898" s="11">
        <v>1992</v>
      </c>
      <c r="D1898" s="11">
        <v>79</v>
      </c>
      <c r="E1898" s="12">
        <f t="shared" si="98"/>
        <v>5.7923409122570331E-2</v>
      </c>
      <c r="F1898" s="12">
        <f t="shared" si="99"/>
        <v>2.636162814754503E-2</v>
      </c>
      <c r="G1898">
        <v>380.8</v>
      </c>
      <c r="H1898">
        <v>22.7</v>
      </c>
      <c r="I1898" s="3">
        <v>1545.92</v>
      </c>
      <c r="N1898" s="2"/>
    </row>
    <row r="1899" spans="1:14" x14ac:dyDescent="0.35">
      <c r="A1899" t="s">
        <v>60</v>
      </c>
      <c r="B1899" t="s">
        <v>73</v>
      </c>
      <c r="C1899" s="11">
        <v>1992</v>
      </c>
      <c r="D1899" s="11">
        <v>8492</v>
      </c>
      <c r="E1899" s="12">
        <f t="shared" si="98"/>
        <v>6.2263998768211044</v>
      </c>
      <c r="F1899" s="12">
        <f t="shared" si="99"/>
        <v>2.8337081801133217</v>
      </c>
      <c r="G1899">
        <v>37060.400000000001</v>
      </c>
      <c r="H1899">
        <v>21.6</v>
      </c>
      <c r="I1899" s="3">
        <v>767.51</v>
      </c>
      <c r="N1899" s="2"/>
    </row>
    <row r="1900" spans="1:14" x14ac:dyDescent="0.35">
      <c r="A1900" t="s">
        <v>63</v>
      </c>
      <c r="B1900" t="s">
        <v>73</v>
      </c>
      <c r="C1900" s="11">
        <v>1992</v>
      </c>
      <c r="D1900" s="11">
        <v>840</v>
      </c>
      <c r="E1900" s="12">
        <f t="shared" si="98"/>
        <v>0.61589447674631748</v>
      </c>
      <c r="F1900" s="12">
        <f t="shared" si="99"/>
        <v>0.28030085625237755</v>
      </c>
      <c r="G1900">
        <v>6715.7</v>
      </c>
      <c r="H1900">
        <v>22.6</v>
      </c>
      <c r="I1900" s="3">
        <v>248.78</v>
      </c>
      <c r="N1900" s="2"/>
    </row>
    <row r="1901" spans="1:14" x14ac:dyDescent="0.35">
      <c r="A1901" t="s">
        <v>80</v>
      </c>
      <c r="B1901" t="s">
        <v>73</v>
      </c>
      <c r="C1901" s="11">
        <v>1992</v>
      </c>
      <c r="D1901" s="11">
        <v>6733</v>
      </c>
      <c r="E1901" s="12">
        <f t="shared" si="98"/>
        <v>4.9366875142058992</v>
      </c>
      <c r="F1901" s="12">
        <f t="shared" si="99"/>
        <v>2.2467448394610212</v>
      </c>
      <c r="G1901">
        <v>54948.6</v>
      </c>
      <c r="H1901">
        <v>22.9</v>
      </c>
      <c r="I1901" s="3">
        <v>258.41000000000003</v>
      </c>
      <c r="N1901" s="2"/>
    </row>
    <row r="1902" spans="1:14" x14ac:dyDescent="0.35">
      <c r="A1902" t="s">
        <v>64</v>
      </c>
      <c r="B1902" t="s">
        <v>73</v>
      </c>
      <c r="C1902" s="11">
        <v>1992</v>
      </c>
      <c r="D1902" s="11">
        <v>6502</v>
      </c>
      <c r="E1902" s="12">
        <f t="shared" si="98"/>
        <v>4.7673165331006624</v>
      </c>
      <c r="F1902" s="12">
        <f t="shared" si="99"/>
        <v>2.1696621039916177</v>
      </c>
      <c r="G1902">
        <v>38272.6</v>
      </c>
      <c r="H1902">
        <v>23.4</v>
      </c>
      <c r="I1902" s="3">
        <v>246.46</v>
      </c>
      <c r="N1902" s="2"/>
    </row>
    <row r="1903" spans="1:14" x14ac:dyDescent="0.35">
      <c r="A1903" t="s">
        <v>90</v>
      </c>
      <c r="B1903" t="s">
        <v>73</v>
      </c>
      <c r="C1903" s="11">
        <v>1992</v>
      </c>
      <c r="D1903" s="11">
        <v>749</v>
      </c>
      <c r="E1903" s="12">
        <f t="shared" si="98"/>
        <v>0.5491725750987998</v>
      </c>
      <c r="F1903" s="12">
        <f t="shared" si="99"/>
        <v>0.24993493015836998</v>
      </c>
      <c r="G1903">
        <v>5810.5</v>
      </c>
      <c r="H1903">
        <v>22.9</v>
      </c>
      <c r="I1903" s="3">
        <v>252.81</v>
      </c>
      <c r="N1903" s="2"/>
    </row>
    <row r="1904" spans="1:14" x14ac:dyDescent="0.35">
      <c r="A1904" t="s">
        <v>81</v>
      </c>
      <c r="B1904" t="s">
        <v>73</v>
      </c>
      <c r="C1904" s="11">
        <v>1992</v>
      </c>
      <c r="D1904" s="11">
        <v>179</v>
      </c>
      <c r="E1904" s="12">
        <f t="shared" si="98"/>
        <v>0.1312441801637986</v>
      </c>
      <c r="F1904" s="12">
        <f t="shared" si="99"/>
        <v>5.97307777013995E-2</v>
      </c>
      <c r="G1904">
        <v>501.7</v>
      </c>
      <c r="H1904">
        <v>22.8</v>
      </c>
      <c r="I1904" s="3">
        <v>1009.42</v>
      </c>
      <c r="N1904" s="2"/>
    </row>
    <row r="1905" spans="1:23" x14ac:dyDescent="0.35">
      <c r="A1905" t="s">
        <v>83</v>
      </c>
      <c r="B1905" t="s">
        <v>73</v>
      </c>
      <c r="C1905" s="11">
        <v>1992</v>
      </c>
      <c r="D1905" s="11">
        <v>222</v>
      </c>
      <c r="E1905" s="12">
        <f t="shared" si="98"/>
        <v>0.16277211171152675</v>
      </c>
      <c r="F1905" s="12">
        <f t="shared" si="99"/>
        <v>7.4079512009556925E-2</v>
      </c>
      <c r="G1905">
        <v>1191.0999999999999</v>
      </c>
      <c r="H1905">
        <v>23.6</v>
      </c>
      <c r="I1905" s="3">
        <v>1000.82</v>
      </c>
      <c r="N1905" s="2"/>
    </row>
    <row r="1906" spans="1:23" x14ac:dyDescent="0.35">
      <c r="A1906" t="s">
        <v>91</v>
      </c>
      <c r="B1906" t="s">
        <v>73</v>
      </c>
      <c r="C1906" s="11">
        <v>1992</v>
      </c>
      <c r="D1906" s="11">
        <v>52</v>
      </c>
      <c r="E1906" s="12">
        <f t="shared" si="98"/>
        <v>3.81268009414387E-2</v>
      </c>
      <c r="F1906" s="12">
        <f t="shared" si="99"/>
        <v>1.7351957768004325E-2</v>
      </c>
      <c r="G1906">
        <v>208.3</v>
      </c>
      <c r="H1906">
        <v>23.9</v>
      </c>
      <c r="I1906" s="3">
        <v>227.64</v>
      </c>
      <c r="N1906" s="2"/>
    </row>
    <row r="1907" spans="1:23" x14ac:dyDescent="0.35">
      <c r="A1907" t="s">
        <v>82</v>
      </c>
      <c r="B1907" t="s">
        <v>73</v>
      </c>
      <c r="C1907" s="11">
        <v>1992</v>
      </c>
      <c r="D1907" s="11">
        <v>535</v>
      </c>
      <c r="E1907" s="12">
        <f t="shared" si="98"/>
        <v>0.39226612507057124</v>
      </c>
      <c r="F1907" s="12">
        <f t="shared" si="99"/>
        <v>0.17852495011312142</v>
      </c>
      <c r="G1907">
        <v>2043.9</v>
      </c>
      <c r="H1907">
        <v>22.6</v>
      </c>
      <c r="I1907">
        <v>237.74</v>
      </c>
      <c r="N1907" s="2"/>
    </row>
    <row r="1908" spans="1:23" x14ac:dyDescent="0.35">
      <c r="A1908" t="s">
        <v>68</v>
      </c>
      <c r="B1908" t="s">
        <v>73</v>
      </c>
      <c r="C1908" s="11">
        <v>1992</v>
      </c>
      <c r="D1908" s="11">
        <v>32584</v>
      </c>
      <c r="E1908" s="12">
        <f t="shared" si="98"/>
        <v>23.890840036073818</v>
      </c>
      <c r="F1908" s="12">
        <f t="shared" si="99"/>
        <v>10.873003690627939</v>
      </c>
      <c r="G1908">
        <v>226164.9</v>
      </c>
      <c r="H1908">
        <v>19.5</v>
      </c>
      <c r="I1908">
        <v>434.13</v>
      </c>
      <c r="N1908" s="2"/>
    </row>
    <row r="1909" spans="1:23" x14ac:dyDescent="0.35">
      <c r="A1909" t="s">
        <v>69</v>
      </c>
      <c r="B1909" t="s">
        <v>73</v>
      </c>
      <c r="C1909" s="11">
        <v>1992</v>
      </c>
      <c r="D1909" s="11">
        <v>342</v>
      </c>
      <c r="E1909" s="12">
        <f t="shared" si="98"/>
        <v>0.25075703696100071</v>
      </c>
      <c r="F1909" s="12">
        <f t="shared" si="99"/>
        <v>0.11412249147418228</v>
      </c>
      <c r="G1909">
        <v>3371.3</v>
      </c>
      <c r="H1909">
        <v>23.6</v>
      </c>
      <c r="I1909">
        <v>335.86</v>
      </c>
      <c r="N1909" s="2"/>
    </row>
    <row r="1910" spans="1:23" x14ac:dyDescent="0.35">
      <c r="A1910" t="s">
        <v>70</v>
      </c>
      <c r="B1910" t="s">
        <v>73</v>
      </c>
      <c r="C1910" s="11">
        <v>1992</v>
      </c>
      <c r="D1910" s="11">
        <v>136387</v>
      </c>
      <c r="E1910" s="12">
        <f t="shared" si="98"/>
        <v>100</v>
      </c>
      <c r="F1910" s="12">
        <f t="shared" si="99"/>
        <v>45.511182002015502</v>
      </c>
      <c r="G1910" s="11">
        <v>886028.79999999993</v>
      </c>
      <c r="N1910" s="2"/>
    </row>
    <row r="1911" spans="1:23" x14ac:dyDescent="0.35">
      <c r="A1911" t="s">
        <v>30</v>
      </c>
      <c r="B1911" t="s">
        <v>28</v>
      </c>
      <c r="C1911" s="11">
        <v>1991</v>
      </c>
      <c r="D1911" s="11">
        <v>2217</v>
      </c>
      <c r="E1911" s="12">
        <f t="shared" ref="E1911:E1933" si="100">(D1911/162388)*100</f>
        <v>1.3652486636943617</v>
      </c>
      <c r="F1911" s="12">
        <f t="shared" ref="F1911:F1942" si="101">(D1911/294241)*100</f>
        <v>0.75346399719957458</v>
      </c>
      <c r="G1911">
        <v>29376.1</v>
      </c>
      <c r="H1911">
        <v>15.6</v>
      </c>
      <c r="I1911">
        <v>156.02000000000001</v>
      </c>
      <c r="W1911" s="2"/>
    </row>
    <row r="1912" spans="1:23" x14ac:dyDescent="0.35">
      <c r="A1912" t="s">
        <v>31</v>
      </c>
      <c r="B1912" t="s">
        <v>28</v>
      </c>
      <c r="C1912" s="11">
        <v>1991</v>
      </c>
      <c r="D1912" s="11">
        <v>44040</v>
      </c>
      <c r="E1912" s="12">
        <f t="shared" si="100"/>
        <v>27.120230558908293</v>
      </c>
      <c r="F1912" s="12">
        <f t="shared" si="101"/>
        <v>14.967322704857583</v>
      </c>
      <c r="G1912">
        <v>216890.4</v>
      </c>
      <c r="H1912">
        <v>22.5</v>
      </c>
      <c r="I1912">
        <v>1121.5899999999999</v>
      </c>
    </row>
    <row r="1913" spans="1:23" x14ac:dyDescent="0.35">
      <c r="A1913" t="s">
        <v>3</v>
      </c>
      <c r="B1913" t="s">
        <v>28</v>
      </c>
      <c r="C1913" s="11">
        <v>1991</v>
      </c>
      <c r="D1913" s="11">
        <v>30651</v>
      </c>
      <c r="E1913" s="12">
        <f t="shared" si="100"/>
        <v>18.875163189398229</v>
      </c>
      <c r="F1913" s="12">
        <f t="shared" si="101"/>
        <v>10.416971122311303</v>
      </c>
      <c r="G1913">
        <v>253220.8</v>
      </c>
      <c r="H1913">
        <v>19.7</v>
      </c>
      <c r="I1913">
        <v>187.76</v>
      </c>
    </row>
    <row r="1914" spans="1:23" x14ac:dyDescent="0.35">
      <c r="A1914" t="s">
        <v>97</v>
      </c>
      <c r="B1914" t="s">
        <v>28</v>
      </c>
      <c r="C1914" s="11">
        <v>1991</v>
      </c>
      <c r="D1914" s="11">
        <v>1159</v>
      </c>
      <c r="E1914" s="12">
        <f t="shared" si="100"/>
        <v>0.71372268886863566</v>
      </c>
      <c r="F1914" s="12">
        <f t="shared" si="101"/>
        <v>0.39389480052066167</v>
      </c>
      <c r="G1914">
        <v>8065.6</v>
      </c>
      <c r="H1914">
        <v>21.7</v>
      </c>
      <c r="I1914">
        <v>141.11000000000001</v>
      </c>
    </row>
    <row r="1915" spans="1:23" x14ac:dyDescent="0.35">
      <c r="A1915" t="s">
        <v>4</v>
      </c>
      <c r="B1915" t="s">
        <v>28</v>
      </c>
      <c r="C1915" s="11">
        <v>1991</v>
      </c>
      <c r="D1915" s="11">
        <v>55702</v>
      </c>
      <c r="E1915" s="12">
        <f t="shared" si="100"/>
        <v>34.301795699189597</v>
      </c>
      <c r="F1915" s="12">
        <f t="shared" si="101"/>
        <v>18.930740447456337</v>
      </c>
      <c r="G1915">
        <v>608364.6</v>
      </c>
      <c r="H1915">
        <v>20.399999999999999</v>
      </c>
      <c r="I1915">
        <v>150.56</v>
      </c>
    </row>
    <row r="1916" spans="1:23" x14ac:dyDescent="0.35">
      <c r="A1916" t="s">
        <v>5</v>
      </c>
      <c r="B1916" t="s">
        <v>28</v>
      </c>
      <c r="C1916" s="11">
        <v>1991</v>
      </c>
      <c r="D1916" s="11">
        <v>1787</v>
      </c>
      <c r="E1916" s="12">
        <f t="shared" si="100"/>
        <v>1.1004507722245487</v>
      </c>
      <c r="F1916" s="12">
        <f t="shared" si="101"/>
        <v>0.6073252877743075</v>
      </c>
      <c r="G1916">
        <v>8093.3</v>
      </c>
      <c r="H1916">
        <v>21.9</v>
      </c>
      <c r="I1916">
        <v>598.52</v>
      </c>
    </row>
    <row r="1917" spans="1:23" x14ac:dyDescent="0.35">
      <c r="A1917" t="s">
        <v>98</v>
      </c>
      <c r="B1917" t="s">
        <v>28</v>
      </c>
      <c r="C1917" s="11">
        <v>1991</v>
      </c>
      <c r="D1917" s="11">
        <v>291</v>
      </c>
      <c r="E1917" s="12">
        <f t="shared" si="100"/>
        <v>0.17920043352957116</v>
      </c>
      <c r="F1917" s="12">
        <f t="shared" si="101"/>
        <v>9.8898521959890018E-2</v>
      </c>
      <c r="G1917">
        <v>1064.4000000000001</v>
      </c>
      <c r="H1917">
        <v>20.8</v>
      </c>
      <c r="I1917">
        <v>232.45</v>
      </c>
    </row>
    <row r="1918" spans="1:23" x14ac:dyDescent="0.35">
      <c r="A1918" t="s">
        <v>99</v>
      </c>
      <c r="B1918" t="s">
        <v>28</v>
      </c>
      <c r="C1918" s="11">
        <v>1991</v>
      </c>
      <c r="D1918" s="11">
        <v>150</v>
      </c>
      <c r="E1918" s="12">
        <f t="shared" si="100"/>
        <v>9.2371357489469674E-2</v>
      </c>
      <c r="F1918" s="12">
        <f t="shared" si="101"/>
        <v>5.0978619566953619E-2</v>
      </c>
      <c r="G1918">
        <v>1102.0999999999999</v>
      </c>
      <c r="H1918">
        <v>18.600000000000001</v>
      </c>
      <c r="I1918">
        <v>256.27999999999997</v>
      </c>
    </row>
    <row r="1919" spans="1:23" x14ac:dyDescent="0.35">
      <c r="A1919" t="s">
        <v>8</v>
      </c>
      <c r="B1919" t="s">
        <v>28</v>
      </c>
      <c r="C1919" s="11">
        <v>1991</v>
      </c>
      <c r="D1919" s="11">
        <v>2433</v>
      </c>
      <c r="E1919" s="12">
        <f t="shared" si="100"/>
        <v>1.4982634184791981</v>
      </c>
      <c r="F1919" s="12">
        <f t="shared" si="101"/>
        <v>0.82687320937598774</v>
      </c>
      <c r="G1919">
        <v>14578.4</v>
      </c>
      <c r="H1919">
        <v>19.8</v>
      </c>
      <c r="I1919">
        <v>198.66</v>
      </c>
    </row>
    <row r="1920" spans="1:23" x14ac:dyDescent="0.35">
      <c r="A1920" t="s">
        <v>33</v>
      </c>
      <c r="B1920" t="s">
        <v>28</v>
      </c>
      <c r="C1920" s="11">
        <v>1991</v>
      </c>
      <c r="D1920" s="11">
        <v>1231</v>
      </c>
      <c r="E1920" s="12">
        <f t="shared" si="100"/>
        <v>0.75806094046358108</v>
      </c>
      <c r="F1920" s="12">
        <f t="shared" si="101"/>
        <v>0.41836453791279937</v>
      </c>
      <c r="G1920">
        <v>7595.5</v>
      </c>
      <c r="H1920">
        <v>21.7</v>
      </c>
      <c r="I1920">
        <v>322.74</v>
      </c>
    </row>
    <row r="1921" spans="1:9" x14ac:dyDescent="0.35">
      <c r="A1921" t="s">
        <v>11</v>
      </c>
      <c r="B1921" t="s">
        <v>28</v>
      </c>
      <c r="C1921" s="11">
        <v>1991</v>
      </c>
      <c r="D1921" s="11">
        <v>38</v>
      </c>
      <c r="E1921" s="12">
        <f t="shared" si="100"/>
        <v>2.3400743897332314E-2</v>
      </c>
      <c r="F1921" s="12">
        <f t="shared" si="101"/>
        <v>1.291458362362825E-2</v>
      </c>
      <c r="G1921">
        <v>208</v>
      </c>
      <c r="H1921">
        <v>21</v>
      </c>
      <c r="I1921">
        <v>241.9</v>
      </c>
    </row>
    <row r="1922" spans="1:9" x14ac:dyDescent="0.35">
      <c r="A1922" t="s">
        <v>34</v>
      </c>
      <c r="B1922" t="s">
        <v>28</v>
      </c>
      <c r="C1922" s="11">
        <v>1991</v>
      </c>
      <c r="D1922" s="11">
        <v>1238</v>
      </c>
      <c r="E1922" s="12">
        <f t="shared" si="100"/>
        <v>0.76237160381308955</v>
      </c>
      <c r="F1922" s="12">
        <f t="shared" si="101"/>
        <v>0.42074354015925725</v>
      </c>
      <c r="G1922">
        <v>8057.1</v>
      </c>
      <c r="H1922">
        <v>20.100000000000001</v>
      </c>
      <c r="I1922">
        <v>140.6</v>
      </c>
    </row>
    <row r="1923" spans="1:9" x14ac:dyDescent="0.35">
      <c r="A1923" t="s">
        <v>13</v>
      </c>
      <c r="B1923" t="s">
        <v>28</v>
      </c>
      <c r="C1923" s="11">
        <v>1991</v>
      </c>
      <c r="D1923" s="11">
        <v>1689</v>
      </c>
      <c r="E1923" s="12">
        <f t="shared" si="100"/>
        <v>1.0401014853314283</v>
      </c>
      <c r="F1923" s="12">
        <f t="shared" si="101"/>
        <v>0.57401925632389783</v>
      </c>
      <c r="G1923">
        <v>7013.3</v>
      </c>
      <c r="H1923">
        <v>21.6</v>
      </c>
      <c r="I1923">
        <v>630.44000000000005</v>
      </c>
    </row>
    <row r="1924" spans="1:9" x14ac:dyDescent="0.35">
      <c r="A1924" t="s">
        <v>15</v>
      </c>
      <c r="B1924" t="s">
        <v>28</v>
      </c>
      <c r="C1924" s="11">
        <v>1991</v>
      </c>
      <c r="D1924" s="11">
        <v>12383</v>
      </c>
      <c r="E1924" s="12">
        <f t="shared" si="100"/>
        <v>7.6255634652806856</v>
      </c>
      <c r="F1924" s="12">
        <f t="shared" si="101"/>
        <v>4.208454973983911</v>
      </c>
      <c r="G1924">
        <v>81012.2</v>
      </c>
      <c r="H1924">
        <v>21.9</v>
      </c>
      <c r="I1924">
        <v>540.95000000000005</v>
      </c>
    </row>
    <row r="1925" spans="1:9" x14ac:dyDescent="0.35">
      <c r="A1925" t="s">
        <v>36</v>
      </c>
      <c r="B1925" t="s">
        <v>28</v>
      </c>
      <c r="C1925" s="11">
        <v>1991</v>
      </c>
      <c r="D1925" s="11">
        <v>95</v>
      </c>
      <c r="E1925" s="12">
        <f t="shared" si="100"/>
        <v>5.8501859743330789E-2</v>
      </c>
      <c r="F1925" s="12">
        <f t="shared" si="101"/>
        <v>3.2286459059070627E-2</v>
      </c>
      <c r="G1925">
        <v>256.3</v>
      </c>
      <c r="H1925">
        <v>22.4</v>
      </c>
      <c r="I1925">
        <v>273.36</v>
      </c>
    </row>
    <row r="1926" spans="1:9" x14ac:dyDescent="0.35">
      <c r="A1926" t="s">
        <v>17</v>
      </c>
      <c r="B1926" t="s">
        <v>28</v>
      </c>
      <c r="C1926" s="11">
        <v>1991</v>
      </c>
      <c r="D1926" s="11">
        <v>2034</v>
      </c>
      <c r="E1926" s="12">
        <f t="shared" si="100"/>
        <v>1.2525556075572086</v>
      </c>
      <c r="F1926" s="12">
        <f t="shared" si="101"/>
        <v>0.69127008132789114</v>
      </c>
      <c r="G1926">
        <v>13731.2</v>
      </c>
      <c r="H1926">
        <v>21.1</v>
      </c>
      <c r="I1926">
        <v>328.29</v>
      </c>
    </row>
    <row r="1927" spans="1:9" x14ac:dyDescent="0.35">
      <c r="A1927" t="s">
        <v>100</v>
      </c>
      <c r="B1927" t="s">
        <v>28</v>
      </c>
      <c r="C1927" s="11">
        <v>1991</v>
      </c>
      <c r="D1927" s="11">
        <v>591</v>
      </c>
      <c r="E1927" s="12">
        <f t="shared" si="100"/>
        <v>0.36394314850851045</v>
      </c>
      <c r="F1927" s="12">
        <f t="shared" si="101"/>
        <v>0.20085576109379727</v>
      </c>
      <c r="G1927">
        <v>4405.7</v>
      </c>
      <c r="H1927">
        <v>21.2</v>
      </c>
      <c r="I1927">
        <v>145.55000000000001</v>
      </c>
    </row>
    <row r="1928" spans="1:9" x14ac:dyDescent="0.35">
      <c r="A1928" t="s">
        <v>101</v>
      </c>
      <c r="B1928" t="s">
        <v>28</v>
      </c>
      <c r="C1928" s="11">
        <v>1991</v>
      </c>
      <c r="D1928" s="11">
        <v>185</v>
      </c>
      <c r="E1928" s="12">
        <f t="shared" si="100"/>
        <v>0.11392467423701259</v>
      </c>
      <c r="F1928" s="12">
        <f t="shared" si="101"/>
        <v>6.2873630799242797E-2</v>
      </c>
      <c r="G1928">
        <v>360.5</v>
      </c>
      <c r="H1928">
        <v>20.3</v>
      </c>
      <c r="I1928">
        <v>224.48</v>
      </c>
    </row>
    <row r="1929" spans="1:9" x14ac:dyDescent="0.35">
      <c r="A1929" t="s">
        <v>18</v>
      </c>
      <c r="B1929" t="s">
        <v>28</v>
      </c>
      <c r="C1929" s="11">
        <v>1991</v>
      </c>
      <c r="D1929" s="11">
        <v>104</v>
      </c>
      <c r="E1929" s="12">
        <f t="shared" si="100"/>
        <v>6.4044141192698967E-2</v>
      </c>
      <c r="F1929" s="12">
        <f t="shared" si="101"/>
        <v>3.5345176233087847E-2</v>
      </c>
      <c r="G1929">
        <v>1577.2</v>
      </c>
      <c r="H1929">
        <v>19.2</v>
      </c>
      <c r="I1929">
        <v>263.20999999999998</v>
      </c>
    </row>
    <row r="1930" spans="1:9" x14ac:dyDescent="0.35">
      <c r="A1930" t="s">
        <v>22</v>
      </c>
      <c r="B1930" t="s">
        <v>28</v>
      </c>
      <c r="C1930" s="11">
        <v>1991</v>
      </c>
      <c r="D1930" s="11">
        <v>24</v>
      </c>
      <c r="E1930" s="12">
        <f t="shared" si="100"/>
        <v>1.4779417198315147E-2</v>
      </c>
      <c r="F1930" s="12">
        <f t="shared" si="101"/>
        <v>8.1565791307125785E-3</v>
      </c>
      <c r="G1930">
        <v>78.2</v>
      </c>
      <c r="H1930">
        <v>23.2</v>
      </c>
      <c r="I1930">
        <v>1000</v>
      </c>
    </row>
    <row r="1931" spans="1:9" x14ac:dyDescent="0.35">
      <c r="A1931" t="s">
        <v>38</v>
      </c>
      <c r="B1931" t="s">
        <v>28</v>
      </c>
      <c r="C1931" s="11">
        <v>1991</v>
      </c>
      <c r="D1931" s="11">
        <v>4152</v>
      </c>
      <c r="E1931" s="12">
        <f t="shared" si="100"/>
        <v>2.5568391753085207</v>
      </c>
      <c r="F1931" s="12">
        <f t="shared" si="101"/>
        <v>1.4110881896132763</v>
      </c>
      <c r="G1931">
        <v>18350.7</v>
      </c>
      <c r="H1931">
        <v>21.1</v>
      </c>
      <c r="I1931">
        <v>460.79</v>
      </c>
    </row>
    <row r="1932" spans="1:9" x14ac:dyDescent="0.35">
      <c r="A1932" t="s">
        <v>23</v>
      </c>
      <c r="B1932" t="s">
        <v>28</v>
      </c>
      <c r="C1932" s="11">
        <v>1991</v>
      </c>
      <c r="D1932" s="11">
        <v>194</v>
      </c>
      <c r="E1932" s="12">
        <f t="shared" si="100"/>
        <v>0.11946695568638077</v>
      </c>
      <c r="F1932" s="12">
        <f t="shared" si="101"/>
        <v>6.5932347973260017E-2</v>
      </c>
      <c r="G1932">
        <v>5726.2</v>
      </c>
      <c r="H1932">
        <v>20.6</v>
      </c>
      <c r="I1932">
        <v>159.88</v>
      </c>
    </row>
    <row r="1933" spans="1:9" x14ac:dyDescent="0.35">
      <c r="A1933" t="s">
        <v>24</v>
      </c>
      <c r="B1933" t="s">
        <v>28</v>
      </c>
      <c r="C1933" s="11">
        <v>1991</v>
      </c>
      <c r="D1933" s="11">
        <v>162388</v>
      </c>
      <c r="E1933" s="12">
        <f t="shared" si="100"/>
        <v>100</v>
      </c>
      <c r="F1933" s="12">
        <f t="shared" si="101"/>
        <v>55.18877382825643</v>
      </c>
      <c r="G1933" s="11">
        <f>SUM(G1911:G1932)</f>
        <v>1289127.7999999998</v>
      </c>
    </row>
    <row r="1934" spans="1:9" x14ac:dyDescent="0.35">
      <c r="A1934" t="s">
        <v>74</v>
      </c>
      <c r="B1934" t="s">
        <v>73</v>
      </c>
      <c r="C1934" s="11">
        <v>1991</v>
      </c>
      <c r="D1934" s="11">
        <v>1842</v>
      </c>
      <c r="E1934" s="12">
        <f t="shared" ref="E1934:E1966" si="102">(D1934/131853)*100</f>
        <v>1.3970103069327204</v>
      </c>
      <c r="F1934" s="12">
        <f t="shared" si="101"/>
        <v>0.62601744828219041</v>
      </c>
      <c r="G1934">
        <v>878.2</v>
      </c>
      <c r="H1934">
        <v>21.8</v>
      </c>
      <c r="I1934">
        <v>193.11</v>
      </c>
    </row>
    <row r="1935" spans="1:9" x14ac:dyDescent="0.35">
      <c r="A1935" t="s">
        <v>40</v>
      </c>
      <c r="B1935" t="s">
        <v>73</v>
      </c>
      <c r="C1935" s="11">
        <v>1991</v>
      </c>
      <c r="D1935" s="11">
        <v>10215</v>
      </c>
      <c r="E1935" s="12">
        <f t="shared" si="102"/>
        <v>7.7472639985438327</v>
      </c>
      <c r="F1935" s="12">
        <f t="shared" si="101"/>
        <v>3.471643992509541</v>
      </c>
      <c r="G1935">
        <v>86461.1</v>
      </c>
      <c r="H1935">
        <v>22.2</v>
      </c>
      <c r="I1935">
        <v>162.96</v>
      </c>
    </row>
    <row r="1936" spans="1:9" x14ac:dyDescent="0.35">
      <c r="A1936" t="s">
        <v>85</v>
      </c>
      <c r="B1936" t="s">
        <v>73</v>
      </c>
      <c r="C1936" s="11">
        <v>1991</v>
      </c>
      <c r="D1936" s="11">
        <v>85</v>
      </c>
      <c r="E1936" s="12">
        <f t="shared" si="102"/>
        <v>6.4465730775939867E-2</v>
      </c>
      <c r="F1936" s="12">
        <f t="shared" si="101"/>
        <v>2.8887884421273716E-2</v>
      </c>
      <c r="G1936">
        <v>365.7</v>
      </c>
      <c r="H1936">
        <v>21.3</v>
      </c>
      <c r="I1936">
        <v>171.4</v>
      </c>
    </row>
    <row r="1937" spans="1:15" x14ac:dyDescent="0.35">
      <c r="A1937" t="s">
        <v>41</v>
      </c>
      <c r="B1937" t="s">
        <v>73</v>
      </c>
      <c r="C1937" s="11">
        <v>1991</v>
      </c>
      <c r="D1937" s="11">
        <v>1198</v>
      </c>
      <c r="E1937" s="12">
        <f t="shared" si="102"/>
        <v>0.9085875937597172</v>
      </c>
      <c r="F1937" s="12">
        <f t="shared" si="101"/>
        <v>0.40714924160806953</v>
      </c>
      <c r="G1937">
        <v>6048.7</v>
      </c>
      <c r="H1937">
        <v>23</v>
      </c>
      <c r="I1937">
        <v>1316.29</v>
      </c>
    </row>
    <row r="1938" spans="1:15" x14ac:dyDescent="0.35">
      <c r="A1938" t="s">
        <v>42</v>
      </c>
      <c r="B1938" t="s">
        <v>73</v>
      </c>
      <c r="C1938" s="11">
        <v>1991</v>
      </c>
      <c r="D1938" s="11">
        <v>25959</v>
      </c>
      <c r="E1938" s="12">
        <f t="shared" si="102"/>
        <v>19.687834178972036</v>
      </c>
      <c r="F1938" s="12">
        <f t="shared" si="101"/>
        <v>8.8223599022569932</v>
      </c>
      <c r="G1938">
        <v>134142.70000000001</v>
      </c>
      <c r="H1938">
        <v>23.1</v>
      </c>
      <c r="I1938">
        <v>918.16</v>
      </c>
    </row>
    <row r="1939" spans="1:15" x14ac:dyDescent="0.35">
      <c r="A1939" t="s">
        <v>43</v>
      </c>
      <c r="B1939" t="s">
        <v>73</v>
      </c>
      <c r="C1939" s="11">
        <v>1991</v>
      </c>
      <c r="D1939" s="11">
        <v>10206</v>
      </c>
      <c r="E1939" s="12">
        <f t="shared" si="102"/>
        <v>7.740438215285204</v>
      </c>
      <c r="F1939" s="12">
        <f t="shared" si="101"/>
        <v>3.4685852753355242</v>
      </c>
      <c r="G1939">
        <v>77085.5</v>
      </c>
      <c r="H1939">
        <v>21.6</v>
      </c>
      <c r="I1939">
        <v>158.05000000000001</v>
      </c>
    </row>
    <row r="1940" spans="1:15" x14ac:dyDescent="0.35">
      <c r="A1940" t="s">
        <v>45</v>
      </c>
      <c r="B1940" t="s">
        <v>73</v>
      </c>
      <c r="C1940" s="11">
        <v>1991</v>
      </c>
      <c r="D1940" s="11">
        <v>1191</v>
      </c>
      <c r="E1940" s="12">
        <f t="shared" si="102"/>
        <v>0.9032786512252281</v>
      </c>
      <c r="F1940" s="12">
        <f t="shared" si="101"/>
        <v>0.40477023936161172</v>
      </c>
      <c r="G1940">
        <v>8584.7999999999993</v>
      </c>
      <c r="H1940">
        <v>23.2</v>
      </c>
      <c r="I1940">
        <v>153.27000000000001</v>
      </c>
    </row>
    <row r="1941" spans="1:15" x14ac:dyDescent="0.35">
      <c r="A1941" t="s">
        <v>46</v>
      </c>
      <c r="B1941" t="s">
        <v>73</v>
      </c>
      <c r="C1941" s="11">
        <v>1991</v>
      </c>
      <c r="D1941" s="11">
        <v>571</v>
      </c>
      <c r="E1941" s="12">
        <f t="shared" si="102"/>
        <v>0.43305802674190197</v>
      </c>
      <c r="F1941" s="12">
        <f t="shared" si="101"/>
        <v>0.19405861181820344</v>
      </c>
      <c r="G1941">
        <v>4566.5</v>
      </c>
      <c r="H1941">
        <v>22.8</v>
      </c>
      <c r="I1941">
        <v>149.47</v>
      </c>
    </row>
    <row r="1942" spans="1:15" x14ac:dyDescent="0.35">
      <c r="A1942" t="s">
        <v>87</v>
      </c>
      <c r="B1942" t="s">
        <v>73</v>
      </c>
      <c r="C1942" s="11">
        <v>1991</v>
      </c>
      <c r="D1942" s="11">
        <v>89</v>
      </c>
      <c r="E1942" s="12">
        <f t="shared" si="102"/>
        <v>6.7499412224219402E-2</v>
      </c>
      <c r="F1942" s="12">
        <f t="shared" si="101"/>
        <v>3.0247314276392479E-2</v>
      </c>
      <c r="G1942">
        <v>326.89999999999998</v>
      </c>
      <c r="H1942">
        <v>22.5</v>
      </c>
      <c r="I1942">
        <v>454.81</v>
      </c>
    </row>
    <row r="1943" spans="1:15" x14ac:dyDescent="0.35">
      <c r="A1943" t="s">
        <v>75</v>
      </c>
      <c r="B1943" t="s">
        <v>73</v>
      </c>
      <c r="C1943" s="11">
        <v>1991</v>
      </c>
      <c r="D1943" s="11">
        <v>1417</v>
      </c>
      <c r="E1943" s="12">
        <f t="shared" si="102"/>
        <v>1.0746816530530212</v>
      </c>
      <c r="F1943" s="12">
        <f t="shared" ref="F1943:F1966" si="103">(D1943/294241)*100</f>
        <v>0.4815780261758219</v>
      </c>
      <c r="G1943">
        <v>8869.9</v>
      </c>
      <c r="H1943">
        <v>20.8</v>
      </c>
      <c r="I1943">
        <v>433.27</v>
      </c>
    </row>
    <row r="1944" spans="1:15" x14ac:dyDescent="0.35">
      <c r="A1944" t="s">
        <v>88</v>
      </c>
      <c r="B1944" t="s">
        <v>73</v>
      </c>
      <c r="C1944" s="11">
        <v>1991</v>
      </c>
      <c r="D1944" s="11">
        <v>1328</v>
      </c>
      <c r="E1944" s="12">
        <f t="shared" si="102"/>
        <v>1.0071822408288018</v>
      </c>
      <c r="F1944" s="12">
        <f t="shared" si="103"/>
        <v>0.45133071189942936</v>
      </c>
      <c r="G1944">
        <v>5524.4</v>
      </c>
      <c r="H1944">
        <v>22.2</v>
      </c>
      <c r="I1944">
        <v>462.75</v>
      </c>
    </row>
    <row r="1945" spans="1:15" x14ac:dyDescent="0.35">
      <c r="A1945" t="s">
        <v>76</v>
      </c>
      <c r="B1945" t="s">
        <v>73</v>
      </c>
      <c r="C1945" s="11">
        <v>1991</v>
      </c>
      <c r="D1945" s="11">
        <v>12080</v>
      </c>
      <c r="E1945" s="12">
        <f t="shared" si="102"/>
        <v>9.1617179738041603</v>
      </c>
      <c r="F1945" s="12">
        <f t="shared" si="103"/>
        <v>4.1054781624586649</v>
      </c>
      <c r="G1945">
        <v>98625.1</v>
      </c>
      <c r="H1945">
        <v>19.5</v>
      </c>
      <c r="I1945">
        <v>159.32</v>
      </c>
    </row>
    <row r="1946" spans="1:15" x14ac:dyDescent="0.35">
      <c r="A1946" t="s">
        <v>89</v>
      </c>
      <c r="B1946" t="s">
        <v>73</v>
      </c>
      <c r="C1946" s="11">
        <v>1991</v>
      </c>
      <c r="D1946" s="11">
        <v>111</v>
      </c>
      <c r="E1946" s="12">
        <f t="shared" si="102"/>
        <v>8.4184660189756774E-2</v>
      </c>
      <c r="F1946" s="12">
        <f t="shared" si="103"/>
        <v>3.7724178479545678E-2</v>
      </c>
      <c r="G1946">
        <v>267.5</v>
      </c>
      <c r="H1946">
        <v>20.2</v>
      </c>
      <c r="I1946">
        <v>0</v>
      </c>
    </row>
    <row r="1947" spans="1:15" x14ac:dyDescent="0.35">
      <c r="A1947" t="s">
        <v>53</v>
      </c>
      <c r="B1947" t="s">
        <v>73</v>
      </c>
      <c r="C1947" s="11">
        <v>1991</v>
      </c>
      <c r="D1947" s="11">
        <v>86</v>
      </c>
      <c r="E1947" s="12">
        <f t="shared" si="102"/>
        <v>6.5224151138009751E-2</v>
      </c>
      <c r="F1947" s="12">
        <f t="shared" si="103"/>
        <v>2.9227741885053407E-2</v>
      </c>
      <c r="G1947">
        <v>745.1</v>
      </c>
      <c r="H1947">
        <v>22.6</v>
      </c>
      <c r="I1947">
        <v>1529.88</v>
      </c>
    </row>
    <row r="1948" spans="1:15" x14ac:dyDescent="0.35">
      <c r="A1948" t="s">
        <v>78</v>
      </c>
      <c r="B1948" t="s">
        <v>73</v>
      </c>
      <c r="C1948" s="11">
        <v>1991</v>
      </c>
      <c r="D1948" s="11">
        <v>220</v>
      </c>
      <c r="E1948" s="12">
        <f t="shared" si="102"/>
        <v>0.16685247965537378</v>
      </c>
      <c r="F1948" s="12">
        <f t="shared" si="103"/>
        <v>7.4768642031531982E-2</v>
      </c>
      <c r="G1948">
        <v>355.5</v>
      </c>
      <c r="H1948">
        <v>23.6</v>
      </c>
      <c r="I1948">
        <v>467.05</v>
      </c>
      <c r="O1948" s="2"/>
    </row>
    <row r="1949" spans="1:15" x14ac:dyDescent="0.35">
      <c r="A1949" t="s">
        <v>54</v>
      </c>
      <c r="B1949" t="s">
        <v>73</v>
      </c>
      <c r="C1949" s="11">
        <v>1991</v>
      </c>
      <c r="D1949" s="11">
        <v>5071</v>
      </c>
      <c r="E1949" s="12">
        <f t="shared" si="102"/>
        <v>3.8459496560563662</v>
      </c>
      <c r="F1949" s="12">
        <f t="shared" si="103"/>
        <v>1.7234171988268119</v>
      </c>
      <c r="G1949">
        <v>26493.3</v>
      </c>
      <c r="H1949">
        <v>23.1</v>
      </c>
      <c r="I1949">
        <v>1158.55</v>
      </c>
      <c r="O1949" s="2"/>
    </row>
    <row r="1950" spans="1:15" x14ac:dyDescent="0.35">
      <c r="A1950" t="s">
        <v>77</v>
      </c>
      <c r="B1950" t="s">
        <v>73</v>
      </c>
      <c r="C1950" s="11">
        <v>1991</v>
      </c>
      <c r="D1950" s="11">
        <v>197</v>
      </c>
      <c r="E1950" s="12">
        <f t="shared" si="102"/>
        <v>0.14940881132776651</v>
      </c>
      <c r="F1950" s="12">
        <f t="shared" si="103"/>
        <v>6.6951920364599085E-2</v>
      </c>
      <c r="G1950">
        <v>962.5</v>
      </c>
      <c r="H1950">
        <v>19.2</v>
      </c>
      <c r="I1950">
        <v>917.44</v>
      </c>
      <c r="O1950" s="2"/>
    </row>
    <row r="1951" spans="1:15" x14ac:dyDescent="0.35">
      <c r="A1951" t="s">
        <v>55</v>
      </c>
      <c r="B1951" t="s">
        <v>73</v>
      </c>
      <c r="C1951" s="11">
        <v>1991</v>
      </c>
      <c r="D1951" s="11">
        <v>1121</v>
      </c>
      <c r="E1951" s="12">
        <f t="shared" si="102"/>
        <v>0.85018922588033652</v>
      </c>
      <c r="F1951" s="12">
        <f t="shared" si="103"/>
        <v>0.38098021689703337</v>
      </c>
      <c r="G1951">
        <v>4840.6000000000004</v>
      </c>
      <c r="H1951">
        <v>23.5</v>
      </c>
      <c r="I1951">
        <v>156.76</v>
      </c>
      <c r="O1951" s="2"/>
    </row>
    <row r="1952" spans="1:15" x14ac:dyDescent="0.35">
      <c r="A1952" t="s">
        <v>79</v>
      </c>
      <c r="B1952" t="s">
        <v>73</v>
      </c>
      <c r="C1952" s="11">
        <v>1991</v>
      </c>
      <c r="D1952" s="11">
        <v>63</v>
      </c>
      <c r="E1952" s="12">
        <f t="shared" si="102"/>
        <v>4.7780482810402494E-2</v>
      </c>
      <c r="F1952" s="12">
        <f t="shared" si="103"/>
        <v>2.1411020218120521E-2</v>
      </c>
      <c r="G1952">
        <v>121.7</v>
      </c>
      <c r="H1952">
        <v>21.3</v>
      </c>
      <c r="I1952">
        <v>262.68</v>
      </c>
      <c r="O1952" s="2"/>
    </row>
    <row r="1953" spans="1:16" x14ac:dyDescent="0.35">
      <c r="A1953" t="s">
        <v>59</v>
      </c>
      <c r="B1953" t="s">
        <v>73</v>
      </c>
      <c r="C1953" s="11">
        <v>1991</v>
      </c>
      <c r="D1953" s="11">
        <v>2824</v>
      </c>
      <c r="E1953" s="12">
        <f t="shared" si="102"/>
        <v>2.1417791024853434</v>
      </c>
      <c r="F1953" s="12">
        <f t="shared" si="103"/>
        <v>0.95975747771384678</v>
      </c>
      <c r="G1953">
        <v>8753.2000000000007</v>
      </c>
      <c r="H1953">
        <v>22.6</v>
      </c>
      <c r="I1953">
        <v>467.52</v>
      </c>
      <c r="O1953" s="2"/>
    </row>
    <row r="1954" spans="1:16" x14ac:dyDescent="0.35">
      <c r="A1954" t="s">
        <v>58</v>
      </c>
      <c r="B1954" t="s">
        <v>73</v>
      </c>
      <c r="C1954" s="11">
        <v>1991</v>
      </c>
      <c r="D1954" s="11">
        <v>69</v>
      </c>
      <c r="E1954" s="12">
        <f t="shared" si="102"/>
        <v>5.2331004982821776E-2</v>
      </c>
      <c r="F1954" s="12">
        <f t="shared" si="103"/>
        <v>2.3450165000798665E-2</v>
      </c>
      <c r="G1954">
        <v>312.3</v>
      </c>
      <c r="H1954">
        <v>22.3</v>
      </c>
      <c r="I1954">
        <v>1413.21</v>
      </c>
      <c r="O1954" s="2"/>
    </row>
    <row r="1955" spans="1:16" x14ac:dyDescent="0.35">
      <c r="A1955" t="s">
        <v>60</v>
      </c>
      <c r="B1955" t="s">
        <v>73</v>
      </c>
      <c r="C1955" s="11">
        <v>1991</v>
      </c>
      <c r="D1955" s="11">
        <v>8522</v>
      </c>
      <c r="E1955" s="12">
        <f t="shared" si="102"/>
        <v>6.4632583255595248</v>
      </c>
      <c r="F1955" s="12">
        <f t="shared" si="103"/>
        <v>2.896265306330525</v>
      </c>
      <c r="G1955">
        <v>34396.300000000003</v>
      </c>
      <c r="H1955">
        <v>21</v>
      </c>
      <c r="I1955">
        <v>803.99</v>
      </c>
      <c r="O1955" s="2"/>
    </row>
    <row r="1956" spans="1:16" x14ac:dyDescent="0.35">
      <c r="A1956" t="s">
        <v>63</v>
      </c>
      <c r="B1956" t="s">
        <v>73</v>
      </c>
      <c r="C1956" s="11">
        <v>1991</v>
      </c>
      <c r="D1956" s="11">
        <v>843</v>
      </c>
      <c r="E1956" s="12">
        <f t="shared" si="102"/>
        <v>0.63934836522490957</v>
      </c>
      <c r="F1956" s="12">
        <f t="shared" si="103"/>
        <v>0.28649984196627931</v>
      </c>
      <c r="G1956">
        <v>6620.2</v>
      </c>
      <c r="H1956">
        <v>22.5</v>
      </c>
      <c r="I1956">
        <v>195.3</v>
      </c>
      <c r="O1956" s="2"/>
    </row>
    <row r="1957" spans="1:16" x14ac:dyDescent="0.35">
      <c r="A1957" t="s">
        <v>80</v>
      </c>
      <c r="B1957" t="s">
        <v>73</v>
      </c>
      <c r="C1957" s="11">
        <v>1991</v>
      </c>
      <c r="D1957" s="11">
        <v>6675</v>
      </c>
      <c r="E1957" s="12">
        <f t="shared" si="102"/>
        <v>5.0624559168164547</v>
      </c>
      <c r="F1957" s="12">
        <f t="shared" si="103"/>
        <v>2.2685485707294362</v>
      </c>
      <c r="G1957">
        <v>46747.199999999997</v>
      </c>
      <c r="H1957" s="2">
        <v>23.2</v>
      </c>
      <c r="I1957">
        <v>196.55</v>
      </c>
      <c r="O1957" s="2"/>
    </row>
    <row r="1958" spans="1:16" x14ac:dyDescent="0.35">
      <c r="A1958" t="s">
        <v>64</v>
      </c>
      <c r="B1958" t="s">
        <v>73</v>
      </c>
      <c r="C1958" s="11">
        <v>1991</v>
      </c>
      <c r="D1958" s="11">
        <v>6733</v>
      </c>
      <c r="E1958" s="12">
        <f t="shared" si="102"/>
        <v>5.1064442978165081</v>
      </c>
      <c r="F1958" s="12">
        <f t="shared" si="103"/>
        <v>2.2882603036286584</v>
      </c>
      <c r="G1958">
        <v>42947.7</v>
      </c>
      <c r="H1958" s="2">
        <v>23.1</v>
      </c>
      <c r="I1958">
        <v>159.47999999999999</v>
      </c>
      <c r="O1958" s="2"/>
    </row>
    <row r="1959" spans="1:16" x14ac:dyDescent="0.35">
      <c r="A1959" t="s">
        <v>90</v>
      </c>
      <c r="B1959" t="s">
        <v>73</v>
      </c>
      <c r="C1959" s="11">
        <v>1991</v>
      </c>
      <c r="D1959" s="11">
        <v>788</v>
      </c>
      <c r="E1959" s="12">
        <f t="shared" si="102"/>
        <v>0.59763524531106604</v>
      </c>
      <c r="F1959" s="12">
        <f t="shared" si="103"/>
        <v>0.26780768145839634</v>
      </c>
      <c r="G1959">
        <v>4872.8999999999996</v>
      </c>
      <c r="H1959" s="2">
        <v>22.5</v>
      </c>
      <c r="I1959">
        <v>191.92</v>
      </c>
      <c r="O1959" s="2"/>
    </row>
    <row r="1960" spans="1:16" x14ac:dyDescent="0.35">
      <c r="A1960" t="s">
        <v>81</v>
      </c>
      <c r="B1960" t="s">
        <v>73</v>
      </c>
      <c r="C1960" s="11">
        <v>1991</v>
      </c>
      <c r="D1960" s="11">
        <v>62</v>
      </c>
      <c r="E1960" s="12">
        <f t="shared" si="102"/>
        <v>4.7022062448332617E-2</v>
      </c>
      <c r="F1960" s="12">
        <f t="shared" si="103"/>
        <v>2.107116275434083E-2</v>
      </c>
      <c r="G1960">
        <v>195</v>
      </c>
      <c r="H1960">
        <v>22.6</v>
      </c>
      <c r="I1960">
        <v>1165.05</v>
      </c>
      <c r="O1960" s="2"/>
      <c r="P1960" s="2"/>
    </row>
    <row r="1961" spans="1:16" x14ac:dyDescent="0.35">
      <c r="A1961" t="s">
        <v>83</v>
      </c>
      <c r="B1961" t="s">
        <v>73</v>
      </c>
      <c r="C1961" s="11">
        <v>1991</v>
      </c>
      <c r="D1961" s="11">
        <v>160</v>
      </c>
      <c r="E1961" s="12">
        <f t="shared" si="102"/>
        <v>0.12134725793118094</v>
      </c>
      <c r="F1961" s="12">
        <f t="shared" si="103"/>
        <v>5.4377194204750526E-2</v>
      </c>
      <c r="G1961">
        <v>864.8</v>
      </c>
      <c r="H1961">
        <v>23.1</v>
      </c>
      <c r="I1961">
        <v>1011.55</v>
      </c>
      <c r="O1961" s="2"/>
      <c r="P1961" s="2"/>
    </row>
    <row r="1962" spans="1:16" x14ac:dyDescent="0.35">
      <c r="A1962" t="s">
        <v>91</v>
      </c>
      <c r="B1962" t="s">
        <v>73</v>
      </c>
      <c r="C1962" s="11">
        <v>1991</v>
      </c>
      <c r="D1962" s="11">
        <v>52</v>
      </c>
      <c r="E1962" s="12">
        <f t="shared" si="102"/>
        <v>3.9437858827633801E-2</v>
      </c>
      <c r="F1962" s="12">
        <f t="shared" si="103"/>
        <v>1.7672588116543923E-2</v>
      </c>
      <c r="G1962">
        <v>234</v>
      </c>
      <c r="H1962">
        <v>22.1</v>
      </c>
      <c r="I1962">
        <v>138.28</v>
      </c>
      <c r="O1962" s="2"/>
      <c r="P1962" s="2"/>
    </row>
    <row r="1963" spans="1:16" x14ac:dyDescent="0.35">
      <c r="A1963" t="s">
        <v>82</v>
      </c>
      <c r="B1963" t="s">
        <v>73</v>
      </c>
      <c r="C1963" s="11">
        <v>1991</v>
      </c>
      <c r="D1963" s="11">
        <v>533</v>
      </c>
      <c r="E1963" s="12">
        <f t="shared" si="102"/>
        <v>0.4042380529832465</v>
      </c>
      <c r="F1963" s="12">
        <f t="shared" si="103"/>
        <v>0.1811440281945752</v>
      </c>
      <c r="G1963">
        <v>1008.6</v>
      </c>
      <c r="H1963">
        <v>21.9</v>
      </c>
      <c r="I1963">
        <v>152.35</v>
      </c>
      <c r="O1963" s="2"/>
      <c r="P1963" s="2"/>
    </row>
    <row r="1964" spans="1:16" x14ac:dyDescent="0.35">
      <c r="A1964" t="s">
        <v>68</v>
      </c>
      <c r="B1964" t="s">
        <v>73</v>
      </c>
      <c r="C1964" s="11">
        <v>1991</v>
      </c>
      <c r="D1964" s="11">
        <v>31244</v>
      </c>
      <c r="E1964" s="12">
        <f t="shared" si="102"/>
        <v>23.696085792511358</v>
      </c>
      <c r="F1964" s="12">
        <f t="shared" si="103"/>
        <v>10.61850659833266</v>
      </c>
      <c r="G1964">
        <v>221661.5</v>
      </c>
      <c r="H1964">
        <v>18.3</v>
      </c>
      <c r="I1964">
        <v>363.04</v>
      </c>
      <c r="P1964" s="2"/>
    </row>
    <row r="1965" spans="1:16" x14ac:dyDescent="0.35">
      <c r="A1965" t="s">
        <v>69</v>
      </c>
      <c r="B1965" t="s">
        <v>73</v>
      </c>
      <c r="C1965" s="11">
        <v>1991</v>
      </c>
      <c r="D1965" s="11">
        <v>298</v>
      </c>
      <c r="E1965" s="12">
        <f t="shared" si="102"/>
        <v>0.22600926789682449</v>
      </c>
      <c r="F1965" s="12">
        <f t="shared" si="103"/>
        <v>0.10127752420634786</v>
      </c>
      <c r="G1965">
        <v>4025.2</v>
      </c>
      <c r="H1965">
        <v>21.6</v>
      </c>
      <c r="I1965">
        <v>209.07</v>
      </c>
      <c r="P1965" s="2"/>
    </row>
    <row r="1966" spans="1:16" x14ac:dyDescent="0.35">
      <c r="A1966" t="s">
        <v>70</v>
      </c>
      <c r="B1966" t="s">
        <v>73</v>
      </c>
      <c r="C1966" s="11">
        <v>1991</v>
      </c>
      <c r="D1966" s="11">
        <v>131853</v>
      </c>
      <c r="E1966" s="12">
        <f t="shared" si="102"/>
        <v>100</v>
      </c>
      <c r="F1966" s="12">
        <f t="shared" si="103"/>
        <v>44.81122617174357</v>
      </c>
      <c r="G1966" s="11">
        <v>837904.6</v>
      </c>
      <c r="P1966" s="2"/>
    </row>
    <row r="1967" spans="1:16" x14ac:dyDescent="0.35">
      <c r="A1967" t="s">
        <v>30</v>
      </c>
      <c r="B1967" t="s">
        <v>28</v>
      </c>
      <c r="C1967" s="11">
        <v>1990</v>
      </c>
      <c r="D1967" s="11">
        <v>2293</v>
      </c>
      <c r="E1967" s="12">
        <f>(D1967/162430)*100</f>
        <v>1.4116850335529152</v>
      </c>
      <c r="F1967" s="12">
        <f>(D1967/290561)*100</f>
        <v>0.78916303289154432</v>
      </c>
      <c r="G1967" s="11">
        <v>30216.400000000001</v>
      </c>
      <c r="H1967" s="11">
        <v>16.3</v>
      </c>
      <c r="I1967" s="11">
        <v>153.84</v>
      </c>
      <c r="P1967" s="2"/>
    </row>
    <row r="1968" spans="1:16" x14ac:dyDescent="0.35">
      <c r="A1968" t="s">
        <v>31</v>
      </c>
      <c r="B1968" t="s">
        <v>28</v>
      </c>
      <c r="C1968" s="11">
        <v>1990</v>
      </c>
      <c r="D1968" s="11">
        <v>37174</v>
      </c>
      <c r="E1968" s="12">
        <f t="shared" ref="E1968:E1990" si="104">(D1968/162430)*100</f>
        <v>22.886166348580929</v>
      </c>
      <c r="F1968" s="12">
        <f t="shared" ref="F1968:F2023" si="105">(D1968/290561)*100</f>
        <v>12.793871166467627</v>
      </c>
      <c r="G1968" s="11">
        <v>169709.6</v>
      </c>
      <c r="H1968" s="11">
        <v>22.6</v>
      </c>
      <c r="I1968" s="11">
        <v>1128.33</v>
      </c>
      <c r="P1968" s="2"/>
    </row>
    <row r="1969" spans="1:16" x14ac:dyDescent="0.35">
      <c r="A1969" t="s">
        <v>3</v>
      </c>
      <c r="B1969" t="s">
        <v>28</v>
      </c>
      <c r="C1969" s="11">
        <v>1990</v>
      </c>
      <c r="D1969" s="11">
        <v>32666</v>
      </c>
      <c r="E1969" s="12">
        <f t="shared" si="104"/>
        <v>20.110816967308995</v>
      </c>
      <c r="F1969" s="12">
        <f t="shared" si="105"/>
        <v>11.242389721951673</v>
      </c>
      <c r="G1969" s="11">
        <v>276396.79999999999</v>
      </c>
      <c r="H1969" s="11">
        <v>20.2</v>
      </c>
      <c r="I1969" s="11">
        <v>182.97</v>
      </c>
      <c r="P1969" s="2"/>
    </row>
    <row r="1970" spans="1:16" x14ac:dyDescent="0.35">
      <c r="A1970" t="s">
        <v>97</v>
      </c>
      <c r="B1970" t="s">
        <v>28</v>
      </c>
      <c r="C1970" s="11">
        <v>1990</v>
      </c>
      <c r="D1970" s="11">
        <v>1304</v>
      </c>
      <c r="E1970" s="12">
        <f t="shared" si="104"/>
        <v>0.80280736317182788</v>
      </c>
      <c r="F1970" s="12">
        <f t="shared" si="105"/>
        <v>0.44878700169671776</v>
      </c>
      <c r="G1970" s="11">
        <v>13292.1</v>
      </c>
      <c r="H1970" s="11">
        <v>20.8</v>
      </c>
      <c r="I1970" s="11">
        <v>130.44999999999999</v>
      </c>
    </row>
    <row r="1971" spans="1:16" x14ac:dyDescent="0.35">
      <c r="A1971" t="s">
        <v>106</v>
      </c>
      <c r="B1971" t="s">
        <v>28</v>
      </c>
      <c r="C1971" s="11">
        <v>1990</v>
      </c>
      <c r="D1971" s="11">
        <v>54</v>
      </c>
      <c r="E1971" s="12">
        <f t="shared" si="104"/>
        <v>3.324509019269839E-2</v>
      </c>
      <c r="F1971" s="12">
        <f t="shared" si="105"/>
        <v>1.85847378003242E-2</v>
      </c>
      <c r="G1971" s="11">
        <v>112.8</v>
      </c>
      <c r="H1971" s="11">
        <v>20.8</v>
      </c>
      <c r="I1971" s="11">
        <v>124.16</v>
      </c>
    </row>
    <row r="1972" spans="1:16" x14ac:dyDescent="0.35">
      <c r="A1972" t="s">
        <v>4</v>
      </c>
      <c r="B1972" t="s">
        <v>28</v>
      </c>
      <c r="C1972" s="11">
        <v>1990</v>
      </c>
      <c r="D1972" s="11">
        <v>58655</v>
      </c>
      <c r="E1972" s="12">
        <f t="shared" si="104"/>
        <v>36.110940097272668</v>
      </c>
      <c r="F1972" s="12">
        <f t="shared" si="105"/>
        <v>20.18681103107437</v>
      </c>
      <c r="G1972" s="11">
        <v>685411.4</v>
      </c>
      <c r="H1972" s="11">
        <v>20.6</v>
      </c>
      <c r="I1972" s="11">
        <v>142.74</v>
      </c>
    </row>
    <row r="1973" spans="1:16" x14ac:dyDescent="0.35">
      <c r="A1973" t="s">
        <v>5</v>
      </c>
      <c r="B1973" t="s">
        <v>28</v>
      </c>
      <c r="C1973" s="11">
        <v>1990</v>
      </c>
      <c r="D1973" s="11">
        <v>1838</v>
      </c>
      <c r="E1973" s="12">
        <f t="shared" si="104"/>
        <v>1.131564366188512</v>
      </c>
      <c r="F1973" s="12">
        <f t="shared" si="105"/>
        <v>0.63256940883325696</v>
      </c>
      <c r="G1973" s="11">
        <v>7453.3</v>
      </c>
      <c r="H1973" s="11">
        <v>22.2</v>
      </c>
      <c r="I1973" s="11">
        <v>597.65</v>
      </c>
    </row>
    <row r="1974" spans="1:16" x14ac:dyDescent="0.35">
      <c r="A1974" t="s">
        <v>98</v>
      </c>
      <c r="B1974" t="s">
        <v>28</v>
      </c>
      <c r="C1974" s="11">
        <v>1990</v>
      </c>
      <c r="D1974" s="11">
        <v>491</v>
      </c>
      <c r="E1974" s="12">
        <f t="shared" si="104"/>
        <v>0.30228406082620207</v>
      </c>
      <c r="F1974" s="12">
        <f t="shared" si="105"/>
        <v>0.16898344925850339</v>
      </c>
      <c r="G1974" s="11">
        <v>1912.3</v>
      </c>
      <c r="H1974" s="11">
        <v>20.399999999999999</v>
      </c>
      <c r="I1974" s="11">
        <v>183.78</v>
      </c>
    </row>
    <row r="1975" spans="1:16" x14ac:dyDescent="0.35">
      <c r="A1975" t="s">
        <v>99</v>
      </c>
      <c r="B1975" t="s">
        <v>28</v>
      </c>
      <c r="C1975" s="11">
        <v>1990</v>
      </c>
      <c r="D1975" s="11">
        <v>162</v>
      </c>
      <c r="E1975" s="12">
        <f t="shared" si="104"/>
        <v>9.9735270578095184E-2</v>
      </c>
      <c r="F1975" s="12">
        <f t="shared" si="105"/>
        <v>5.5754213400972599E-2</v>
      </c>
      <c r="G1975" s="11">
        <v>1059.2</v>
      </c>
      <c r="H1975" s="11">
        <v>18.2</v>
      </c>
      <c r="I1975" s="11">
        <v>246.23</v>
      </c>
    </row>
    <row r="1976" spans="1:16" x14ac:dyDescent="0.35">
      <c r="A1976" t="s">
        <v>8</v>
      </c>
      <c r="B1976" t="s">
        <v>28</v>
      </c>
      <c r="C1976" s="11">
        <v>1990</v>
      </c>
      <c r="D1976" s="11">
        <v>2099</v>
      </c>
      <c r="E1976" s="12">
        <f t="shared" si="104"/>
        <v>1.2922489687865544</v>
      </c>
      <c r="F1976" s="12">
        <f t="shared" si="105"/>
        <v>0.72239564153482405</v>
      </c>
      <c r="G1976" s="11">
        <v>15593.3</v>
      </c>
      <c r="H1976" s="11">
        <v>20.399999999999999</v>
      </c>
      <c r="I1976" s="11">
        <v>190.61</v>
      </c>
    </row>
    <row r="1977" spans="1:16" x14ac:dyDescent="0.35">
      <c r="A1977" t="s">
        <v>33</v>
      </c>
      <c r="B1977" t="s">
        <v>28</v>
      </c>
      <c r="C1977" s="11">
        <v>1990</v>
      </c>
      <c r="D1977" s="11">
        <v>1332</v>
      </c>
      <c r="E1977" s="12">
        <f t="shared" si="104"/>
        <v>0.82004555808656043</v>
      </c>
      <c r="F1977" s="12">
        <f t="shared" si="105"/>
        <v>0.45842353240799694</v>
      </c>
      <c r="G1977" s="11">
        <v>9067.2999999999993</v>
      </c>
      <c r="H1977" s="11">
        <v>20.5</v>
      </c>
      <c r="I1977" s="11">
        <v>305.72000000000003</v>
      </c>
    </row>
    <row r="1978" spans="1:16" x14ac:dyDescent="0.35">
      <c r="A1978" t="s">
        <v>11</v>
      </c>
      <c r="B1978" t="s">
        <v>28</v>
      </c>
      <c r="C1978" s="11">
        <v>1990</v>
      </c>
      <c r="D1978" s="11">
        <v>36</v>
      </c>
      <c r="E1978" s="12">
        <f t="shared" si="104"/>
        <v>2.2163393461798929E-2</v>
      </c>
      <c r="F1978" s="12">
        <f t="shared" si="105"/>
        <v>1.2389825200216132E-2</v>
      </c>
      <c r="G1978" s="11">
        <v>189.8</v>
      </c>
      <c r="H1978" s="11">
        <v>21.2</v>
      </c>
      <c r="I1978" s="11">
        <v>240.63</v>
      </c>
    </row>
    <row r="1979" spans="1:16" x14ac:dyDescent="0.35">
      <c r="A1979" t="s">
        <v>34</v>
      </c>
      <c r="B1979" t="s">
        <v>28</v>
      </c>
      <c r="C1979" s="11">
        <v>1990</v>
      </c>
      <c r="D1979" s="11">
        <v>1484</v>
      </c>
      <c r="E1979" s="12">
        <f t="shared" si="104"/>
        <v>0.91362433048082248</v>
      </c>
      <c r="F1979" s="12">
        <f t="shared" si="105"/>
        <v>0.51073612769779841</v>
      </c>
      <c r="G1979" s="11">
        <v>9321.2999999999993</v>
      </c>
      <c r="H1979" s="11">
        <v>21.2</v>
      </c>
      <c r="I1979" s="11">
        <v>128.22</v>
      </c>
    </row>
    <row r="1980" spans="1:16" x14ac:dyDescent="0.35">
      <c r="A1980" t="s">
        <v>13</v>
      </c>
      <c r="B1980" t="s">
        <v>28</v>
      </c>
      <c r="C1980" s="11">
        <v>1990</v>
      </c>
      <c r="D1980" s="11">
        <v>1829</v>
      </c>
      <c r="E1980" s="12">
        <f t="shared" si="104"/>
        <v>1.1260235178230622</v>
      </c>
      <c r="F1980" s="12">
        <f t="shared" si="105"/>
        <v>0.62947195253320298</v>
      </c>
      <c r="G1980" s="11">
        <v>6991.8</v>
      </c>
      <c r="H1980" s="11">
        <v>21.4</v>
      </c>
      <c r="I1980" s="11">
        <v>692.09</v>
      </c>
    </row>
    <row r="1981" spans="1:16" x14ac:dyDescent="0.35">
      <c r="A1981" t="s">
        <v>15</v>
      </c>
      <c r="B1981" t="s">
        <v>28</v>
      </c>
      <c r="C1981" s="11">
        <v>1990</v>
      </c>
      <c r="D1981" s="11">
        <v>12597</v>
      </c>
      <c r="E1981" s="12">
        <f t="shared" si="104"/>
        <v>7.7553407621744759</v>
      </c>
      <c r="F1981" s="12">
        <f t="shared" si="105"/>
        <v>4.3354063346422951</v>
      </c>
      <c r="G1981" s="11">
        <v>60222.7</v>
      </c>
      <c r="H1981" s="11">
        <v>22.1</v>
      </c>
      <c r="I1981" s="11">
        <v>518.28</v>
      </c>
    </row>
    <row r="1982" spans="1:16" x14ac:dyDescent="0.35">
      <c r="A1982" t="s">
        <v>36</v>
      </c>
      <c r="B1982" t="s">
        <v>28</v>
      </c>
      <c r="C1982" s="11">
        <v>1990</v>
      </c>
      <c r="D1982" s="11">
        <v>102</v>
      </c>
      <c r="E1982" s="12">
        <f t="shared" si="104"/>
        <v>6.2796281475096957E-2</v>
      </c>
      <c r="F1982" s="12">
        <f t="shared" si="105"/>
        <v>3.5104504733945711E-2</v>
      </c>
      <c r="G1982" s="11">
        <v>212.4</v>
      </c>
      <c r="H1982" s="11">
        <v>21.8</v>
      </c>
      <c r="I1982" s="11">
        <v>286.27999999999997</v>
      </c>
    </row>
    <row r="1983" spans="1:16" x14ac:dyDescent="0.35">
      <c r="A1983" t="s">
        <v>17</v>
      </c>
      <c r="B1983" t="s">
        <v>28</v>
      </c>
      <c r="C1983" s="11">
        <v>1990</v>
      </c>
      <c r="D1983" s="11">
        <v>2176</v>
      </c>
      <c r="E1983" s="12">
        <f t="shared" si="104"/>
        <v>1.3396540048020686</v>
      </c>
      <c r="F1983" s="12">
        <f t="shared" si="105"/>
        <v>0.74889610099084181</v>
      </c>
      <c r="G1983" s="11">
        <v>12901.3</v>
      </c>
      <c r="H1983" s="11">
        <v>21.1</v>
      </c>
      <c r="I1983" s="11">
        <v>310.14</v>
      </c>
    </row>
    <row r="1984" spans="1:16" x14ac:dyDescent="0.35">
      <c r="A1984" t="s">
        <v>100</v>
      </c>
      <c r="B1984" t="s">
        <v>28</v>
      </c>
      <c r="C1984" s="11">
        <v>1990</v>
      </c>
      <c r="D1984" s="11">
        <v>774</v>
      </c>
      <c r="E1984" s="12">
        <f t="shared" si="104"/>
        <v>0.476512959428677</v>
      </c>
      <c r="F1984" s="12">
        <f t="shared" si="105"/>
        <v>0.2663812418046469</v>
      </c>
      <c r="G1984" s="11">
        <v>5369.4</v>
      </c>
      <c r="H1984" s="11">
        <v>21.7</v>
      </c>
      <c r="I1984" s="11">
        <v>136.37</v>
      </c>
    </row>
    <row r="1985" spans="1:9" x14ac:dyDescent="0.35">
      <c r="A1985" t="s">
        <v>101</v>
      </c>
      <c r="B1985" t="s">
        <v>28</v>
      </c>
      <c r="C1985" s="11">
        <v>1990</v>
      </c>
      <c r="D1985" s="11">
        <v>193</v>
      </c>
      <c r="E1985" s="12">
        <f t="shared" si="104"/>
        <v>0.1188204149479776</v>
      </c>
      <c r="F1985" s="12">
        <f t="shared" si="105"/>
        <v>6.642322954560316E-2</v>
      </c>
      <c r="G1985" s="11">
        <v>436.5</v>
      </c>
      <c r="H1985" s="11">
        <v>20.6</v>
      </c>
      <c r="I1985" s="11">
        <v>242.78</v>
      </c>
    </row>
    <row r="1986" spans="1:9" x14ac:dyDescent="0.35">
      <c r="A1986" t="s">
        <v>18</v>
      </c>
      <c r="B1986" t="s">
        <v>28</v>
      </c>
      <c r="C1986" s="11">
        <v>1990</v>
      </c>
      <c r="D1986" s="11">
        <v>75</v>
      </c>
      <c r="E1986" s="12">
        <f t="shared" si="104"/>
        <v>4.6173736378747769E-2</v>
      </c>
      <c r="F1986" s="12">
        <f t="shared" si="105"/>
        <v>2.5812135833783612E-2</v>
      </c>
      <c r="G1986" s="11">
        <v>1044.0999999999999</v>
      </c>
      <c r="H1986" s="11">
        <v>19.899999999999999</v>
      </c>
      <c r="I1986" s="11">
        <v>347.77</v>
      </c>
    </row>
    <row r="1987" spans="1:9" x14ac:dyDescent="0.35">
      <c r="A1987" t="s">
        <v>22</v>
      </c>
      <c r="B1987" t="s">
        <v>28</v>
      </c>
      <c r="C1987" s="11">
        <v>1990</v>
      </c>
      <c r="D1987" s="11">
        <v>11</v>
      </c>
      <c r="E1987" s="12">
        <f t="shared" si="104"/>
        <v>6.7721480022163386E-3</v>
      </c>
      <c r="F1987" s="12">
        <f t="shared" si="105"/>
        <v>3.7857799222882631E-3</v>
      </c>
      <c r="G1987" s="11">
        <v>23.2</v>
      </c>
      <c r="H1987" s="11">
        <v>23.9</v>
      </c>
      <c r="I1987" s="11">
        <v>0</v>
      </c>
    </row>
    <row r="1988" spans="1:9" x14ac:dyDescent="0.35">
      <c r="A1988" t="s">
        <v>38</v>
      </c>
      <c r="B1988" t="s">
        <v>28</v>
      </c>
      <c r="C1988" s="11">
        <v>1990</v>
      </c>
      <c r="D1988" s="11">
        <v>4946</v>
      </c>
      <c r="E1988" s="12">
        <f t="shared" si="104"/>
        <v>3.0450040017238194</v>
      </c>
      <c r="F1988" s="12">
        <f t="shared" si="105"/>
        <v>1.7022243177852499</v>
      </c>
      <c r="G1988" s="11">
        <v>20092.400000000001</v>
      </c>
      <c r="H1988" s="11">
        <v>21.8</v>
      </c>
      <c r="I1988" s="11">
        <v>502.16</v>
      </c>
    </row>
    <row r="1989" spans="1:9" x14ac:dyDescent="0.35">
      <c r="A1989" t="s">
        <v>23</v>
      </c>
      <c r="B1989" t="s">
        <v>28</v>
      </c>
      <c r="C1989" s="11">
        <v>1990</v>
      </c>
      <c r="D1989" s="11">
        <v>139</v>
      </c>
      <c r="E1989" s="12">
        <f t="shared" si="104"/>
        <v>8.5575324755279195E-2</v>
      </c>
      <c r="F1989" s="12">
        <f t="shared" si="105"/>
        <v>4.783849174527896E-2</v>
      </c>
      <c r="G1989" s="11">
        <v>3524.1</v>
      </c>
      <c r="H1989" s="11">
        <v>19.899999999999999</v>
      </c>
      <c r="I1989" s="11">
        <v>293.77</v>
      </c>
    </row>
    <row r="1990" spans="1:9" x14ac:dyDescent="0.35">
      <c r="A1990" t="s">
        <v>24</v>
      </c>
      <c r="B1990" t="s">
        <v>28</v>
      </c>
      <c r="C1990" s="11">
        <v>1990</v>
      </c>
      <c r="D1990" s="11">
        <f>SUM(D1967:D1989)</f>
        <v>162430</v>
      </c>
      <c r="E1990" s="12">
        <f t="shared" si="104"/>
        <v>100</v>
      </c>
      <c r="F1990" s="12">
        <f t="shared" si="105"/>
        <v>55.902202979752957</v>
      </c>
      <c r="G1990" s="11">
        <v>1330553.5000000002</v>
      </c>
    </row>
    <row r="1991" spans="1:9" x14ac:dyDescent="0.35">
      <c r="A1991" t="s">
        <v>74</v>
      </c>
      <c r="B1991" t="s">
        <v>73</v>
      </c>
      <c r="C1991" s="11">
        <v>1990</v>
      </c>
      <c r="D1991" s="11">
        <v>2042</v>
      </c>
      <c r="E1991" s="12">
        <f>(D1991/128131)*100</f>
        <v>1.5936814666240018</v>
      </c>
      <c r="F1991" s="12">
        <f t="shared" si="105"/>
        <v>0.70277841830114851</v>
      </c>
      <c r="G1991" s="11">
        <v>2472</v>
      </c>
      <c r="H1991" s="11">
        <v>22.8</v>
      </c>
      <c r="I1991" s="11">
        <v>128.51</v>
      </c>
    </row>
    <row r="1992" spans="1:9" x14ac:dyDescent="0.35">
      <c r="A1992" t="s">
        <v>40</v>
      </c>
      <c r="B1992" t="s">
        <v>73</v>
      </c>
      <c r="C1992" s="11">
        <v>1990</v>
      </c>
      <c r="D1992" s="11">
        <v>10646</v>
      </c>
      <c r="E1992" s="12">
        <f t="shared" ref="E1992:E2023" si="106">(D1992/128131)*100</f>
        <v>8.3086840811357128</v>
      </c>
      <c r="F1992" s="12">
        <f t="shared" si="105"/>
        <v>3.6639466411528043</v>
      </c>
      <c r="G1992" s="11">
        <v>90989.1</v>
      </c>
      <c r="H1992" s="11">
        <v>22.9</v>
      </c>
      <c r="I1992" s="11">
        <v>167.83</v>
      </c>
    </row>
    <row r="1993" spans="1:9" x14ac:dyDescent="0.35">
      <c r="A1993" t="s">
        <v>85</v>
      </c>
      <c r="B1993" t="s">
        <v>73</v>
      </c>
      <c r="C1993" s="11">
        <v>1990</v>
      </c>
      <c r="D1993" s="11">
        <v>87</v>
      </c>
      <c r="E1993" s="12">
        <f t="shared" si="106"/>
        <v>6.7899259351757196E-2</v>
      </c>
      <c r="F1993" s="12">
        <f t="shared" si="105"/>
        <v>2.9942077567188988E-2</v>
      </c>
      <c r="G1993" s="11">
        <v>87.7</v>
      </c>
      <c r="H1993" s="11">
        <v>21.2</v>
      </c>
      <c r="I1993" s="11">
        <v>179.59</v>
      </c>
    </row>
    <row r="1994" spans="1:9" x14ac:dyDescent="0.35">
      <c r="A1994" t="s">
        <v>41</v>
      </c>
      <c r="B1994" t="s">
        <v>73</v>
      </c>
      <c r="C1994" s="11">
        <v>1990</v>
      </c>
      <c r="D1994" s="11">
        <v>1130</v>
      </c>
      <c r="E1994" s="12">
        <f t="shared" si="106"/>
        <v>0.88190992031592663</v>
      </c>
      <c r="F1994" s="12">
        <f t="shared" si="105"/>
        <v>0.38890284656233975</v>
      </c>
      <c r="G1994" s="11">
        <v>4209</v>
      </c>
      <c r="H1994" s="11">
        <v>23.1</v>
      </c>
      <c r="I1994" s="11">
        <v>1298.9100000000001</v>
      </c>
    </row>
    <row r="1995" spans="1:9" x14ac:dyDescent="0.35">
      <c r="A1995" t="s">
        <v>42</v>
      </c>
      <c r="B1995" t="s">
        <v>73</v>
      </c>
      <c r="C1995" s="11">
        <v>1990</v>
      </c>
      <c r="D1995" s="11">
        <v>24115</v>
      </c>
      <c r="E1995" s="12">
        <f t="shared" si="106"/>
        <v>18.820582060547409</v>
      </c>
      <c r="F1995" s="12">
        <f t="shared" si="105"/>
        <v>8.2994620750892238</v>
      </c>
      <c r="G1995" s="11">
        <v>94177.2</v>
      </c>
      <c r="H1995" s="11">
        <v>23.1</v>
      </c>
      <c r="I1995" s="11">
        <v>977.16</v>
      </c>
    </row>
    <row r="1996" spans="1:9" x14ac:dyDescent="0.35">
      <c r="A1996" t="s">
        <v>43</v>
      </c>
      <c r="B1996" t="s">
        <v>73</v>
      </c>
      <c r="C1996" s="11">
        <v>1990</v>
      </c>
      <c r="D1996" s="11">
        <v>11033</v>
      </c>
      <c r="E1996" s="12">
        <f t="shared" si="106"/>
        <v>8.6107187175624951</v>
      </c>
      <c r="F1996" s="12">
        <f t="shared" si="105"/>
        <v>3.797137262055128</v>
      </c>
      <c r="G1996" s="11">
        <v>83463.399999999994</v>
      </c>
      <c r="H1996" s="11">
        <v>22.8</v>
      </c>
      <c r="I1996" s="11">
        <v>165.92</v>
      </c>
    </row>
    <row r="1997" spans="1:9" x14ac:dyDescent="0.35">
      <c r="A1997" t="s">
        <v>45</v>
      </c>
      <c r="B1997" t="s">
        <v>73</v>
      </c>
      <c r="C1997" s="11">
        <v>1990</v>
      </c>
      <c r="D1997" s="11">
        <v>1250</v>
      </c>
      <c r="E1997" s="12">
        <f t="shared" si="106"/>
        <v>0.97556407114593668</v>
      </c>
      <c r="F1997" s="12">
        <f t="shared" si="105"/>
        <v>0.43020226389639354</v>
      </c>
      <c r="G1997" s="11">
        <v>11634.8</v>
      </c>
      <c r="H1997" s="11">
        <v>22.7</v>
      </c>
      <c r="I1997" s="11">
        <v>162.93</v>
      </c>
    </row>
    <row r="1998" spans="1:9" x14ac:dyDescent="0.35">
      <c r="A1998" t="s">
        <v>46</v>
      </c>
      <c r="B1998" t="s">
        <v>73</v>
      </c>
      <c r="C1998" s="11">
        <v>1990</v>
      </c>
      <c r="D1998" s="11">
        <v>580</v>
      </c>
      <c r="E1998" s="12">
        <f t="shared" si="106"/>
        <v>0.45266172901171459</v>
      </c>
      <c r="F1998" s="12">
        <f t="shared" si="105"/>
        <v>0.19961385044792659</v>
      </c>
      <c r="G1998" s="11">
        <v>6348.8</v>
      </c>
      <c r="H1998" s="11">
        <v>23</v>
      </c>
      <c r="I1998" s="11">
        <v>140.68</v>
      </c>
    </row>
    <row r="1999" spans="1:9" x14ac:dyDescent="0.35">
      <c r="A1999" t="s">
        <v>87</v>
      </c>
      <c r="B1999" t="s">
        <v>73</v>
      </c>
      <c r="C1999" s="11">
        <v>1990</v>
      </c>
      <c r="D1999" s="11">
        <v>143</v>
      </c>
      <c r="E1999" s="12">
        <f t="shared" si="106"/>
        <v>0.11160452973909514</v>
      </c>
      <c r="F1999" s="12">
        <f t="shared" si="105"/>
        <v>4.9215138989747428E-2</v>
      </c>
      <c r="G1999" s="11">
        <v>402</v>
      </c>
      <c r="H1999" s="11">
        <v>24.1</v>
      </c>
      <c r="I1999" s="11">
        <v>579.25</v>
      </c>
    </row>
    <row r="2000" spans="1:9" x14ac:dyDescent="0.35">
      <c r="A2000" t="s">
        <v>75</v>
      </c>
      <c r="B2000" t="s">
        <v>73</v>
      </c>
      <c r="C2000" s="11">
        <v>1990</v>
      </c>
      <c r="D2000" s="11">
        <v>1517</v>
      </c>
      <c r="E2000" s="12">
        <f t="shared" si="106"/>
        <v>1.1839445567427087</v>
      </c>
      <c r="F2000" s="12">
        <f t="shared" si="105"/>
        <v>0.52209346746466323</v>
      </c>
      <c r="G2000" s="11">
        <v>9009.1</v>
      </c>
      <c r="H2000" s="11">
        <v>20.7</v>
      </c>
      <c r="I2000" s="11">
        <v>418.58</v>
      </c>
    </row>
    <row r="2001" spans="1:9" x14ac:dyDescent="0.35">
      <c r="A2001" t="s">
        <v>88</v>
      </c>
      <c r="B2001" t="s">
        <v>73</v>
      </c>
      <c r="C2001" s="11">
        <v>1990</v>
      </c>
      <c r="D2001" s="11">
        <v>1424</v>
      </c>
      <c r="E2001" s="12">
        <f t="shared" si="106"/>
        <v>1.111362589849451</v>
      </c>
      <c r="F2001" s="12">
        <f t="shared" si="105"/>
        <v>0.49008641903077155</v>
      </c>
      <c r="G2001" s="11">
        <v>5609.4</v>
      </c>
      <c r="H2001" s="11">
        <v>23.2</v>
      </c>
      <c r="I2001" s="11">
        <v>550.04</v>
      </c>
    </row>
    <row r="2002" spans="1:9" x14ac:dyDescent="0.35">
      <c r="A2002" t="s">
        <v>76</v>
      </c>
      <c r="B2002" t="s">
        <v>73</v>
      </c>
      <c r="C2002" s="11">
        <v>1990</v>
      </c>
      <c r="D2002" s="11">
        <v>12418</v>
      </c>
      <c r="E2002" s="12">
        <f t="shared" si="106"/>
        <v>9.691643708392192</v>
      </c>
      <c r="F2002" s="12">
        <f t="shared" si="105"/>
        <v>4.2738013704523317</v>
      </c>
      <c r="G2002" s="11">
        <v>112458</v>
      </c>
      <c r="H2002" s="11">
        <v>20.2</v>
      </c>
      <c r="I2002" s="11">
        <v>184.6</v>
      </c>
    </row>
    <row r="2003" spans="1:9" x14ac:dyDescent="0.35">
      <c r="A2003" t="s">
        <v>89</v>
      </c>
      <c r="B2003" t="s">
        <v>73</v>
      </c>
      <c r="C2003" s="11">
        <v>1990</v>
      </c>
      <c r="D2003" s="11">
        <v>103</v>
      </c>
      <c r="E2003" s="12">
        <f t="shared" si="106"/>
        <v>8.0386479462425178E-2</v>
      </c>
      <c r="F2003" s="12">
        <f t="shared" si="105"/>
        <v>3.5448666545062825E-2</v>
      </c>
      <c r="G2003" s="11">
        <v>330.8</v>
      </c>
      <c r="H2003" s="11">
        <v>20.3</v>
      </c>
      <c r="I2003" s="11">
        <v>0</v>
      </c>
    </row>
    <row r="2004" spans="1:9" x14ac:dyDescent="0.35">
      <c r="A2004" t="s">
        <v>53</v>
      </c>
      <c r="B2004" t="s">
        <v>73</v>
      </c>
      <c r="C2004" s="11">
        <v>1990</v>
      </c>
      <c r="D2004" s="16">
        <v>78.5</v>
      </c>
      <c r="E2004" s="12">
        <f t="shared" si="106"/>
        <v>6.1265423667964815E-2</v>
      </c>
      <c r="F2004" s="12">
        <f t="shared" si="105"/>
        <v>2.7016702172693512E-2</v>
      </c>
      <c r="G2004" s="11">
        <v>456.2</v>
      </c>
      <c r="H2004" s="11">
        <v>23.4</v>
      </c>
      <c r="I2004" s="11">
        <v>358.43</v>
      </c>
    </row>
    <row r="2005" spans="1:9" x14ac:dyDescent="0.35">
      <c r="A2005" t="s">
        <v>78</v>
      </c>
      <c r="B2005" t="s">
        <v>73</v>
      </c>
      <c r="C2005" s="11">
        <v>1990</v>
      </c>
      <c r="D2005" s="16">
        <v>215.5</v>
      </c>
      <c r="E2005" s="12">
        <f t="shared" si="106"/>
        <v>0.16818724586555947</v>
      </c>
      <c r="F2005" s="12">
        <f t="shared" si="105"/>
        <v>7.4166870295738235E-2</v>
      </c>
      <c r="G2005" s="11">
        <v>620.5</v>
      </c>
      <c r="H2005" s="11">
        <v>23.2</v>
      </c>
      <c r="I2005" s="11">
        <v>691.49</v>
      </c>
    </row>
    <row r="2006" spans="1:9" x14ac:dyDescent="0.35">
      <c r="A2006" t="s">
        <v>54</v>
      </c>
      <c r="B2006" t="s">
        <v>73</v>
      </c>
      <c r="C2006" s="11">
        <v>1990</v>
      </c>
      <c r="D2006" s="16">
        <v>4185.5</v>
      </c>
      <c r="E2006" s="12">
        <f t="shared" si="106"/>
        <v>3.2665787358250542</v>
      </c>
      <c r="F2006" s="12">
        <f t="shared" si="105"/>
        <v>1.440489260430684</v>
      </c>
      <c r="G2006" s="11">
        <v>15205.7</v>
      </c>
      <c r="H2006" s="11">
        <v>23.1</v>
      </c>
      <c r="I2006" s="11">
        <v>1220.3499999999999</v>
      </c>
    </row>
    <row r="2007" spans="1:9" x14ac:dyDescent="0.35">
      <c r="A2007" t="s">
        <v>77</v>
      </c>
      <c r="B2007" t="s">
        <v>73</v>
      </c>
      <c r="C2007" s="11">
        <v>1990</v>
      </c>
      <c r="D2007" s="16">
        <v>168.5</v>
      </c>
      <c r="E2007" s="12">
        <f t="shared" si="106"/>
        <v>0.13150603679047226</v>
      </c>
      <c r="F2007" s="12">
        <f t="shared" si="105"/>
        <v>5.7991265173233851E-2</v>
      </c>
      <c r="G2007" s="11">
        <v>713.3</v>
      </c>
      <c r="H2007" s="11">
        <v>18.600000000000001</v>
      </c>
      <c r="I2007" s="11">
        <v>895.92</v>
      </c>
    </row>
    <row r="2008" spans="1:9" x14ac:dyDescent="0.35">
      <c r="A2008" t="s">
        <v>55</v>
      </c>
      <c r="B2008" t="s">
        <v>73</v>
      </c>
      <c r="C2008" s="11">
        <v>1990</v>
      </c>
      <c r="D2008" s="16">
        <v>1214</v>
      </c>
      <c r="E2008" s="12">
        <f t="shared" si="106"/>
        <v>0.94746782589693357</v>
      </c>
      <c r="F2008" s="12">
        <f t="shared" si="105"/>
        <v>0.41781243869617746</v>
      </c>
      <c r="G2008" s="11">
        <v>5448.6</v>
      </c>
      <c r="H2008" s="11">
        <v>23.7</v>
      </c>
      <c r="I2008" s="11">
        <v>158.57</v>
      </c>
    </row>
    <row r="2009" spans="1:9" x14ac:dyDescent="0.35">
      <c r="A2009" t="s">
        <v>79</v>
      </c>
      <c r="B2009" t="s">
        <v>73</v>
      </c>
      <c r="C2009" s="11">
        <v>1990</v>
      </c>
      <c r="D2009" s="16">
        <v>60</v>
      </c>
      <c r="E2009" s="12">
        <f t="shared" si="106"/>
        <v>4.6827075415004957E-2</v>
      </c>
      <c r="F2009" s="12">
        <f t="shared" si="105"/>
        <v>2.0649708667026891E-2</v>
      </c>
      <c r="G2009" s="11">
        <v>110.5</v>
      </c>
      <c r="H2009" s="11">
        <v>24.7</v>
      </c>
      <c r="I2009" s="11">
        <v>387.16</v>
      </c>
    </row>
    <row r="2010" spans="1:9" x14ac:dyDescent="0.35">
      <c r="A2010" t="s">
        <v>59</v>
      </c>
      <c r="B2010" t="s">
        <v>73</v>
      </c>
      <c r="C2010" s="11">
        <v>1990</v>
      </c>
      <c r="D2010" s="16">
        <v>3026.5</v>
      </c>
      <c r="E2010" s="12">
        <f t="shared" si="106"/>
        <v>2.3620357290585416</v>
      </c>
      <c r="F2010" s="12">
        <f t="shared" si="105"/>
        <v>1.041605721345948</v>
      </c>
      <c r="G2010" s="11">
        <v>9654.7999999999993</v>
      </c>
      <c r="H2010" s="11">
        <v>22.6</v>
      </c>
      <c r="I2010" s="11">
        <v>463.11</v>
      </c>
    </row>
    <row r="2011" spans="1:9" x14ac:dyDescent="0.35">
      <c r="A2011" t="s">
        <v>58</v>
      </c>
      <c r="B2011" t="s">
        <v>73</v>
      </c>
      <c r="C2011" s="11">
        <v>1990</v>
      </c>
      <c r="D2011" s="16">
        <v>47.5</v>
      </c>
      <c r="E2011" s="12">
        <f t="shared" si="106"/>
        <v>3.707143470354559E-2</v>
      </c>
      <c r="F2011" s="12">
        <f t="shared" si="105"/>
        <v>1.6347686028062955E-2</v>
      </c>
      <c r="G2011" s="11">
        <v>98.9</v>
      </c>
      <c r="H2011" s="11">
        <v>22.6</v>
      </c>
      <c r="I2011" s="11">
        <v>1406.63</v>
      </c>
    </row>
    <row r="2012" spans="1:9" x14ac:dyDescent="0.35">
      <c r="A2012" t="s">
        <v>60</v>
      </c>
      <c r="B2012" t="s">
        <v>73</v>
      </c>
      <c r="C2012" s="11">
        <v>1990</v>
      </c>
      <c r="D2012" s="16">
        <v>8442.5</v>
      </c>
      <c r="E2012" s="12">
        <f t="shared" si="106"/>
        <v>6.5889597365196559</v>
      </c>
      <c r="F2012" s="12">
        <f t="shared" si="105"/>
        <v>2.905586090356242</v>
      </c>
      <c r="G2012" s="11">
        <v>32294.799999999999</v>
      </c>
      <c r="H2012" s="11">
        <v>21</v>
      </c>
      <c r="I2012" s="11">
        <v>846.16</v>
      </c>
    </row>
    <row r="2013" spans="1:9" x14ac:dyDescent="0.35">
      <c r="A2013" t="s">
        <v>63</v>
      </c>
      <c r="B2013" t="s">
        <v>73</v>
      </c>
      <c r="C2013" s="11">
        <v>1990</v>
      </c>
      <c r="D2013" s="16">
        <v>870.5</v>
      </c>
      <c r="E2013" s="12">
        <f t="shared" si="106"/>
        <v>0.67938281914603027</v>
      </c>
      <c r="F2013" s="12">
        <f t="shared" si="105"/>
        <v>0.2995928565774485</v>
      </c>
      <c r="G2013" s="11">
        <v>7493.9</v>
      </c>
      <c r="H2013" s="11">
        <v>21.9</v>
      </c>
      <c r="I2013" s="11">
        <v>189.42</v>
      </c>
    </row>
    <row r="2014" spans="1:9" x14ac:dyDescent="0.35">
      <c r="A2014" t="s">
        <v>80</v>
      </c>
      <c r="B2014" t="s">
        <v>73</v>
      </c>
      <c r="C2014" s="11">
        <v>1990</v>
      </c>
      <c r="D2014" s="11">
        <v>6948</v>
      </c>
      <c r="E2014" s="12">
        <f t="shared" si="106"/>
        <v>5.4225753330575746</v>
      </c>
      <c r="F2014" s="12">
        <f t="shared" si="105"/>
        <v>2.3912362636417139</v>
      </c>
      <c r="G2014" s="11">
        <v>56582.9</v>
      </c>
      <c r="H2014" s="11">
        <v>22.8</v>
      </c>
      <c r="I2014" s="11">
        <v>201.47</v>
      </c>
    </row>
    <row r="2015" spans="1:9" x14ac:dyDescent="0.35">
      <c r="A2015" t="s">
        <v>64</v>
      </c>
      <c r="B2015" t="s">
        <v>73</v>
      </c>
      <c r="C2015" s="11">
        <v>1990</v>
      </c>
      <c r="D2015" s="11">
        <v>6881</v>
      </c>
      <c r="E2015" s="12">
        <f t="shared" si="106"/>
        <v>5.3702850988441515</v>
      </c>
      <c r="F2015" s="12">
        <f t="shared" si="105"/>
        <v>2.368177422296867</v>
      </c>
      <c r="G2015" s="11">
        <v>52931.4</v>
      </c>
      <c r="H2015" s="11">
        <v>23.1</v>
      </c>
      <c r="I2015" s="11">
        <v>159.91</v>
      </c>
    </row>
    <row r="2016" spans="1:9" x14ac:dyDescent="0.35">
      <c r="A2016" t="s">
        <v>90</v>
      </c>
      <c r="B2016" t="s">
        <v>73</v>
      </c>
      <c r="C2016" s="11">
        <v>1990</v>
      </c>
      <c r="D2016" s="11">
        <v>749</v>
      </c>
      <c r="E2016" s="12">
        <f t="shared" si="106"/>
        <v>0.58455799143064513</v>
      </c>
      <c r="F2016" s="12">
        <f t="shared" si="105"/>
        <v>0.25777719652671899</v>
      </c>
      <c r="G2016" s="11">
        <v>6393.5</v>
      </c>
      <c r="H2016" s="11">
        <v>21</v>
      </c>
      <c r="I2016" s="11">
        <v>196.45</v>
      </c>
    </row>
    <row r="2017" spans="1:9" x14ac:dyDescent="0.35">
      <c r="A2017" t="s">
        <v>81</v>
      </c>
      <c r="B2017" t="s">
        <v>73</v>
      </c>
      <c r="C2017" s="11">
        <v>1990</v>
      </c>
      <c r="D2017" s="11">
        <v>39</v>
      </c>
      <c r="E2017" s="12">
        <f t="shared" si="106"/>
        <v>3.0437599019753223E-2</v>
      </c>
      <c r="F2017" s="12">
        <f t="shared" si="105"/>
        <v>1.3422310633567476E-2</v>
      </c>
      <c r="G2017" s="11">
        <v>61.2</v>
      </c>
      <c r="H2017" s="11">
        <v>23.3</v>
      </c>
      <c r="I2017" s="11">
        <v>0</v>
      </c>
    </row>
    <row r="2018" spans="1:9" x14ac:dyDescent="0.35">
      <c r="A2018" t="s">
        <v>83</v>
      </c>
      <c r="B2018" t="s">
        <v>73</v>
      </c>
      <c r="C2018" s="11">
        <v>1990</v>
      </c>
      <c r="D2018" s="11">
        <v>144</v>
      </c>
      <c r="E2018" s="12">
        <f t="shared" si="106"/>
        <v>0.11238498099601188</v>
      </c>
      <c r="F2018" s="12">
        <f t="shared" si="105"/>
        <v>4.9559300800864528E-2</v>
      </c>
      <c r="G2018" s="11">
        <v>585.6</v>
      </c>
      <c r="H2018" s="11">
        <v>22.8</v>
      </c>
      <c r="I2018" s="11">
        <v>931.37</v>
      </c>
    </row>
    <row r="2019" spans="1:9" x14ac:dyDescent="0.35">
      <c r="A2019" t="s">
        <v>91</v>
      </c>
      <c r="B2019" t="s">
        <v>73</v>
      </c>
      <c r="C2019" s="11">
        <v>1990</v>
      </c>
      <c r="D2019" s="11">
        <v>52</v>
      </c>
      <c r="E2019" s="12">
        <f t="shared" si="106"/>
        <v>4.0583465359670959E-2</v>
      </c>
      <c r="F2019" s="12">
        <f t="shared" si="105"/>
        <v>1.7896414178089969E-2</v>
      </c>
      <c r="G2019" s="11">
        <v>240.9</v>
      </c>
      <c r="H2019" s="11">
        <v>23</v>
      </c>
      <c r="I2019" s="11">
        <v>107.8</v>
      </c>
    </row>
    <row r="2020" spans="1:9" x14ac:dyDescent="0.35">
      <c r="A2020" t="s">
        <v>82</v>
      </c>
      <c r="B2020" t="s">
        <v>73</v>
      </c>
      <c r="C2020" s="11">
        <v>1990</v>
      </c>
      <c r="D2020" s="11">
        <v>540</v>
      </c>
      <c r="E2020" s="12">
        <f t="shared" si="106"/>
        <v>0.42144367873504462</v>
      </c>
      <c r="F2020" s="12">
        <f t="shared" si="105"/>
        <v>0.185847378003242</v>
      </c>
      <c r="G2020" s="11">
        <v>1198.5</v>
      </c>
      <c r="H2020" s="11">
        <v>24.6</v>
      </c>
      <c r="I2020" s="11">
        <v>135.88999999999999</v>
      </c>
    </row>
    <row r="2021" spans="1:9" x14ac:dyDescent="0.35">
      <c r="A2021" t="s">
        <v>68</v>
      </c>
      <c r="B2021" t="s">
        <v>73</v>
      </c>
      <c r="C2021" s="11">
        <v>1990</v>
      </c>
      <c r="D2021" s="11">
        <v>27989</v>
      </c>
      <c r="E2021" s="12">
        <f t="shared" si="106"/>
        <v>21.844050229842896</v>
      </c>
      <c r="F2021" s="12">
        <f t="shared" si="105"/>
        <v>9.6327449313569264</v>
      </c>
      <c r="G2021" s="11">
        <v>185491.7</v>
      </c>
      <c r="H2021" s="11">
        <v>21.1</v>
      </c>
      <c r="I2021" s="11">
        <v>391.34</v>
      </c>
    </row>
    <row r="2022" spans="1:9" x14ac:dyDescent="0.35">
      <c r="A2022" t="s">
        <v>69</v>
      </c>
      <c r="B2022" t="s">
        <v>73</v>
      </c>
      <c r="C2022" s="11">
        <v>1990</v>
      </c>
      <c r="D2022" s="11">
        <v>302</v>
      </c>
      <c r="E2022" s="12">
        <f t="shared" si="106"/>
        <v>0.23569627958885828</v>
      </c>
      <c r="F2022" s="12">
        <f t="shared" si="105"/>
        <v>0.10393686695736867</v>
      </c>
      <c r="G2022" s="11">
        <v>6076.3</v>
      </c>
      <c r="H2022" s="11">
        <v>21.1</v>
      </c>
      <c r="I2022" s="11">
        <v>158.47</v>
      </c>
    </row>
    <row r="2023" spans="1:9" x14ac:dyDescent="0.35">
      <c r="A2023" t="s">
        <v>70</v>
      </c>
      <c r="B2023" t="s">
        <v>73</v>
      </c>
      <c r="C2023" s="11">
        <v>1990</v>
      </c>
      <c r="D2023" s="11">
        <v>128131</v>
      </c>
      <c r="E2023" s="12">
        <f t="shared" si="106"/>
        <v>100</v>
      </c>
      <c r="F2023" s="12">
        <f t="shared" si="105"/>
        <v>44.097797020247036</v>
      </c>
      <c r="G2023" s="11">
        <v>802850.5</v>
      </c>
    </row>
    <row r="2024" spans="1:9" x14ac:dyDescent="0.35">
      <c r="A2024" t="s">
        <v>30</v>
      </c>
      <c r="B2024" t="s">
        <v>28</v>
      </c>
      <c r="C2024" s="11">
        <v>1989</v>
      </c>
      <c r="D2024" s="11">
        <v>2325</v>
      </c>
      <c r="E2024" s="12">
        <f>(D2024/164979)*100</f>
        <v>1.4092702707617333</v>
      </c>
      <c r="F2024" s="12">
        <f>(D2024/290225)*100</f>
        <v>0.80110259281591867</v>
      </c>
      <c r="G2024" s="11">
        <v>32925.4</v>
      </c>
      <c r="H2024" s="11">
        <v>15.7</v>
      </c>
      <c r="I2024" s="11">
        <v>164.84</v>
      </c>
    </row>
    <row r="2025" spans="1:9" x14ac:dyDescent="0.35">
      <c r="A2025" t="s">
        <v>31</v>
      </c>
      <c r="B2025" t="s">
        <v>28</v>
      </c>
      <c r="C2025" s="11">
        <v>1989</v>
      </c>
      <c r="D2025" s="11">
        <v>32200</v>
      </c>
      <c r="E2025" s="12">
        <f t="shared" ref="E2025:E2047" si="107">(D2025/164979)*100</f>
        <v>19.517635577861427</v>
      </c>
      <c r="F2025" s="12">
        <f t="shared" ref="F2025:F2081" si="108">(D2025/290225)*100</f>
        <v>11.094840210181756</v>
      </c>
      <c r="G2025" s="11">
        <v>161964.79999999999</v>
      </c>
      <c r="H2025" s="11">
        <v>21.9</v>
      </c>
      <c r="I2025" s="11">
        <v>1224.6199999999999</v>
      </c>
    </row>
    <row r="2026" spans="1:9" x14ac:dyDescent="0.35">
      <c r="A2026" t="s">
        <v>3</v>
      </c>
      <c r="B2026" t="s">
        <v>28</v>
      </c>
      <c r="C2026" s="11">
        <v>1989</v>
      </c>
      <c r="D2026" s="11">
        <v>34432</v>
      </c>
      <c r="E2026" s="12">
        <f t="shared" si="107"/>
        <v>20.870535037792688</v>
      </c>
      <c r="F2026" s="12">
        <f t="shared" si="108"/>
        <v>11.863898699285038</v>
      </c>
      <c r="G2026">
        <v>293863.09999999998</v>
      </c>
      <c r="H2026" s="11">
        <v>20</v>
      </c>
      <c r="I2026" s="11">
        <v>192.17</v>
      </c>
    </row>
    <row r="2027" spans="1:9" x14ac:dyDescent="0.35">
      <c r="A2027" t="s">
        <v>97</v>
      </c>
      <c r="B2027" t="s">
        <v>28</v>
      </c>
      <c r="C2027" s="11">
        <v>1989</v>
      </c>
      <c r="D2027" s="11">
        <v>1452</v>
      </c>
      <c r="E2027" s="12">
        <f t="shared" si="107"/>
        <v>0.88011201425635988</v>
      </c>
      <c r="F2027" s="12">
        <f t="shared" si="108"/>
        <v>0.50030149022310277</v>
      </c>
      <c r="G2027">
        <v>13142.1</v>
      </c>
      <c r="H2027" s="11">
        <v>21</v>
      </c>
      <c r="I2027" s="11">
        <v>156.58000000000001</v>
      </c>
    </row>
    <row r="2028" spans="1:9" x14ac:dyDescent="0.35">
      <c r="A2028" t="s">
        <v>106</v>
      </c>
      <c r="B2028" t="s">
        <v>28</v>
      </c>
      <c r="C2028" s="11">
        <v>1989</v>
      </c>
      <c r="D2028" s="11">
        <v>54</v>
      </c>
      <c r="E2028" s="12">
        <f t="shared" si="107"/>
        <v>3.2731438546724126E-2</v>
      </c>
      <c r="F2028" s="12">
        <f t="shared" si="108"/>
        <v>1.8606253768627786E-2</v>
      </c>
      <c r="G2028" s="11">
        <v>122.5</v>
      </c>
      <c r="H2028" s="11">
        <v>21.9</v>
      </c>
      <c r="I2028" s="11">
        <v>135</v>
      </c>
    </row>
    <row r="2029" spans="1:9" x14ac:dyDescent="0.35">
      <c r="A2029" t="s">
        <v>107</v>
      </c>
      <c r="B2029" t="s">
        <v>28</v>
      </c>
      <c r="C2029" s="11">
        <v>1989</v>
      </c>
      <c r="D2029" s="11">
        <v>91</v>
      </c>
      <c r="E2029" s="12">
        <f t="shared" si="107"/>
        <v>5.5158535328738809E-2</v>
      </c>
      <c r="F2029" s="12">
        <f t="shared" si="108"/>
        <v>3.1354983202687571E-2</v>
      </c>
      <c r="G2029" s="2">
        <v>298.39999999999998</v>
      </c>
      <c r="H2029">
        <v>21</v>
      </c>
      <c r="I2029">
        <v>573.83000000000004</v>
      </c>
    </row>
    <row r="2030" spans="1:9" x14ac:dyDescent="0.35">
      <c r="A2030" t="s">
        <v>4</v>
      </c>
      <c r="B2030" t="s">
        <v>28</v>
      </c>
      <c r="C2030" s="11">
        <v>1989</v>
      </c>
      <c r="D2030" s="11">
        <v>62036</v>
      </c>
      <c r="E2030" s="12">
        <f t="shared" si="107"/>
        <v>37.602361512677376</v>
      </c>
      <c r="F2030" s="12">
        <f t="shared" si="108"/>
        <v>21.375139977603581</v>
      </c>
      <c r="G2030" s="11">
        <v>585652.9</v>
      </c>
      <c r="H2030" s="11">
        <v>20.7</v>
      </c>
      <c r="I2030" s="11">
        <v>151.46</v>
      </c>
    </row>
    <row r="2031" spans="1:9" x14ac:dyDescent="0.35">
      <c r="A2031" t="s">
        <v>5</v>
      </c>
      <c r="B2031" t="s">
        <v>28</v>
      </c>
      <c r="C2031" s="11">
        <v>1989</v>
      </c>
      <c r="D2031" s="11">
        <v>2084</v>
      </c>
      <c r="E2031" s="12">
        <f t="shared" si="107"/>
        <v>1.2631910728032052</v>
      </c>
      <c r="F2031" s="12">
        <f t="shared" si="108"/>
        <v>0.7180635713670428</v>
      </c>
      <c r="G2031" s="11">
        <v>10318.6</v>
      </c>
      <c r="H2031" s="11">
        <v>21.6</v>
      </c>
      <c r="I2031" s="11">
        <v>587.6</v>
      </c>
    </row>
    <row r="2032" spans="1:9" x14ac:dyDescent="0.35">
      <c r="A2032" t="s">
        <v>98</v>
      </c>
      <c r="B2032" t="s">
        <v>28</v>
      </c>
      <c r="C2032" s="11">
        <v>1989</v>
      </c>
      <c r="D2032" s="11">
        <v>639</v>
      </c>
      <c r="E2032" s="12">
        <f t="shared" si="107"/>
        <v>0.38732202280290218</v>
      </c>
      <c r="F2032" s="12">
        <f t="shared" si="108"/>
        <v>0.22017400292876216</v>
      </c>
      <c r="G2032" s="11">
        <v>2613.8000000000002</v>
      </c>
      <c r="H2032" s="11">
        <v>20.2</v>
      </c>
      <c r="I2032" s="11">
        <v>202.21</v>
      </c>
    </row>
    <row r="2033" spans="1:9" x14ac:dyDescent="0.35">
      <c r="A2033" t="s">
        <v>99</v>
      </c>
      <c r="B2033" t="s">
        <v>28</v>
      </c>
      <c r="C2033" s="11">
        <v>1989</v>
      </c>
      <c r="D2033" s="11">
        <v>174</v>
      </c>
      <c r="E2033" s="12">
        <f t="shared" si="107"/>
        <v>0.10546796865055554</v>
      </c>
      <c r="F2033" s="12">
        <f t="shared" si="108"/>
        <v>5.995348436557843E-2</v>
      </c>
      <c r="G2033" s="11">
        <v>1507.9</v>
      </c>
      <c r="H2033" s="11">
        <v>17.5</v>
      </c>
      <c r="I2033" s="11">
        <v>300.87</v>
      </c>
    </row>
    <row r="2034" spans="1:9" x14ac:dyDescent="0.35">
      <c r="A2034" t="s">
        <v>8</v>
      </c>
      <c r="B2034" t="s">
        <v>28</v>
      </c>
      <c r="C2034" s="11">
        <v>1989</v>
      </c>
      <c r="D2034" s="11">
        <v>2125</v>
      </c>
      <c r="E2034" s="12">
        <f t="shared" si="107"/>
        <v>1.2880427205886809</v>
      </c>
      <c r="F2034" s="12">
        <f t="shared" si="108"/>
        <v>0.73219054182100096</v>
      </c>
      <c r="G2034" s="11">
        <v>17764.7</v>
      </c>
      <c r="H2034" s="11">
        <v>20.3</v>
      </c>
      <c r="I2034" s="11">
        <v>169.16</v>
      </c>
    </row>
    <row r="2035" spans="1:9" x14ac:dyDescent="0.35">
      <c r="A2035" t="s">
        <v>33</v>
      </c>
      <c r="B2035" t="s">
        <v>28</v>
      </c>
      <c r="C2035" s="11">
        <v>1989</v>
      </c>
      <c r="D2035" s="11">
        <v>1360</v>
      </c>
      <c r="E2035" s="12">
        <f t="shared" si="107"/>
        <v>0.8243473411767559</v>
      </c>
      <c r="F2035" s="12">
        <f t="shared" si="108"/>
        <v>0.46860194676544059</v>
      </c>
      <c r="G2035" s="11">
        <v>9925.2999999999993</v>
      </c>
      <c r="H2035" s="11">
        <v>21.3</v>
      </c>
      <c r="I2035" s="11">
        <v>303.75</v>
      </c>
    </row>
    <row r="2036" spans="1:9" x14ac:dyDescent="0.35">
      <c r="A2036" t="s">
        <v>11</v>
      </c>
      <c r="B2036" t="s">
        <v>28</v>
      </c>
      <c r="C2036" s="11">
        <v>1989</v>
      </c>
      <c r="D2036" s="11">
        <v>35</v>
      </c>
      <c r="E2036" s="12">
        <f t="shared" si="107"/>
        <v>2.1214821280284155E-2</v>
      </c>
      <c r="F2036" s="12">
        <f t="shared" si="108"/>
        <v>1.2059608924110603E-2</v>
      </c>
      <c r="G2036" s="11">
        <v>219</v>
      </c>
      <c r="H2036" s="11">
        <v>21.5</v>
      </c>
      <c r="I2036" s="11">
        <v>322.29000000000002</v>
      </c>
    </row>
    <row r="2037" spans="1:9" x14ac:dyDescent="0.35">
      <c r="A2037" t="s">
        <v>34</v>
      </c>
      <c r="B2037" t="s">
        <v>28</v>
      </c>
      <c r="C2037" s="11">
        <v>1989</v>
      </c>
      <c r="D2037" s="11">
        <v>1509</v>
      </c>
      <c r="E2037" s="12">
        <f t="shared" si="107"/>
        <v>0.9146618660556799</v>
      </c>
      <c r="F2037" s="12">
        <f t="shared" si="108"/>
        <v>0.51994142475665428</v>
      </c>
      <c r="G2037" s="11">
        <v>10061.9</v>
      </c>
      <c r="H2037" s="11">
        <v>20.6</v>
      </c>
      <c r="I2037" s="11">
        <v>133.38</v>
      </c>
    </row>
    <row r="2038" spans="1:9" x14ac:dyDescent="0.35">
      <c r="A2038" t="s">
        <v>13</v>
      </c>
      <c r="B2038" t="s">
        <v>28</v>
      </c>
      <c r="C2038" s="11">
        <v>1989</v>
      </c>
      <c r="D2038" s="11">
        <v>1897</v>
      </c>
      <c r="E2038" s="12">
        <f t="shared" si="107"/>
        <v>1.1498433133914012</v>
      </c>
      <c r="F2038" s="12">
        <f t="shared" si="108"/>
        <v>0.65363080368679471</v>
      </c>
      <c r="G2038" s="11">
        <v>6757.6</v>
      </c>
      <c r="H2038" s="11">
        <v>21.1</v>
      </c>
      <c r="I2038" s="11">
        <v>750.76</v>
      </c>
    </row>
    <row r="2039" spans="1:9" x14ac:dyDescent="0.35">
      <c r="A2039" t="s">
        <v>15</v>
      </c>
      <c r="B2039" t="s">
        <v>28</v>
      </c>
      <c r="C2039" s="11">
        <v>1989</v>
      </c>
      <c r="D2039" s="11">
        <v>13051</v>
      </c>
      <c r="E2039" s="12">
        <f t="shared" si="107"/>
        <v>7.9107037865425296</v>
      </c>
      <c r="F2039" s="12">
        <f t="shared" si="108"/>
        <v>4.4968558876733571</v>
      </c>
      <c r="G2039" s="11">
        <v>83167</v>
      </c>
      <c r="H2039" s="11">
        <v>21.6</v>
      </c>
      <c r="I2039" s="11">
        <v>571.19000000000005</v>
      </c>
    </row>
    <row r="2040" spans="1:9" x14ac:dyDescent="0.35">
      <c r="A2040" t="s">
        <v>36</v>
      </c>
      <c r="B2040" t="s">
        <v>28</v>
      </c>
      <c r="C2040" s="11">
        <v>1989</v>
      </c>
      <c r="D2040" s="11">
        <v>126</v>
      </c>
      <c r="E2040" s="12">
        <f t="shared" si="107"/>
        <v>7.637335660902296E-2</v>
      </c>
      <c r="F2040" s="12">
        <f t="shared" si="108"/>
        <v>4.3414592126798178E-2</v>
      </c>
      <c r="G2040" s="11">
        <v>288</v>
      </c>
      <c r="H2040" s="11">
        <v>20.9</v>
      </c>
      <c r="I2040" s="11">
        <v>287.64</v>
      </c>
    </row>
    <row r="2041" spans="1:9" x14ac:dyDescent="0.35">
      <c r="A2041" t="s">
        <v>17</v>
      </c>
      <c r="B2041" t="s">
        <v>28</v>
      </c>
      <c r="C2041" s="11">
        <v>1989</v>
      </c>
      <c r="D2041" s="11">
        <v>2248</v>
      </c>
      <c r="E2041" s="12">
        <f t="shared" si="107"/>
        <v>1.3625976639451083</v>
      </c>
      <c r="F2041" s="12">
        <f t="shared" si="108"/>
        <v>0.77457145318287535</v>
      </c>
      <c r="G2041" s="11">
        <v>14081.6</v>
      </c>
      <c r="H2041" s="11">
        <v>20.9</v>
      </c>
      <c r="I2041" s="11">
        <v>310.63</v>
      </c>
    </row>
    <row r="2042" spans="1:9" x14ac:dyDescent="0.35">
      <c r="A2042" t="s">
        <v>100</v>
      </c>
      <c r="B2042" t="s">
        <v>28</v>
      </c>
      <c r="C2042" s="11">
        <v>1989</v>
      </c>
      <c r="D2042" s="11">
        <v>761</v>
      </c>
      <c r="E2042" s="12">
        <f t="shared" si="107"/>
        <v>0.46127082840846412</v>
      </c>
      <c r="F2042" s="12">
        <f t="shared" si="108"/>
        <v>0.26221035403566201</v>
      </c>
      <c r="G2042" s="11">
        <v>5300.3</v>
      </c>
      <c r="H2042" s="11">
        <v>21.1</v>
      </c>
      <c r="I2042" s="11">
        <v>143.61000000000001</v>
      </c>
    </row>
    <row r="2043" spans="1:9" x14ac:dyDescent="0.35">
      <c r="A2043" t="s">
        <v>101</v>
      </c>
      <c r="B2043" t="s">
        <v>28</v>
      </c>
      <c r="C2043" s="11">
        <v>1989</v>
      </c>
      <c r="D2043" s="11">
        <v>231</v>
      </c>
      <c r="E2043" s="12">
        <f t="shared" si="107"/>
        <v>0.14001782044987546</v>
      </c>
      <c r="F2043" s="12">
        <f t="shared" si="108"/>
        <v>7.9593418899129978E-2</v>
      </c>
      <c r="G2043" s="11">
        <v>842.8</v>
      </c>
      <c r="H2043" s="11">
        <v>21.7</v>
      </c>
      <c r="I2043" s="11">
        <v>359.92</v>
      </c>
    </row>
    <row r="2044" spans="1:9" x14ac:dyDescent="0.35">
      <c r="A2044" t="s">
        <v>18</v>
      </c>
      <c r="B2044" t="s">
        <v>28</v>
      </c>
      <c r="C2044" s="11">
        <v>1989</v>
      </c>
      <c r="D2044" s="11">
        <v>30</v>
      </c>
      <c r="E2044" s="12">
        <f t="shared" si="107"/>
        <v>1.8184132525957849E-2</v>
      </c>
      <c r="F2044" s="12">
        <f t="shared" si="108"/>
        <v>1.033680764923766E-2</v>
      </c>
      <c r="G2044" s="11">
        <v>568</v>
      </c>
      <c r="H2044" s="11">
        <v>19.3</v>
      </c>
      <c r="I2044" s="11">
        <v>383.24</v>
      </c>
    </row>
    <row r="2045" spans="1:9" x14ac:dyDescent="0.35">
      <c r="A2045" t="s">
        <v>38</v>
      </c>
      <c r="B2045" t="s">
        <v>28</v>
      </c>
      <c r="C2045" s="11">
        <v>1989</v>
      </c>
      <c r="D2045" s="11">
        <v>5964</v>
      </c>
      <c r="E2045" s="12">
        <f t="shared" si="107"/>
        <v>3.6150055461604205</v>
      </c>
      <c r="F2045" s="12">
        <f t="shared" si="108"/>
        <v>2.054957360668447</v>
      </c>
      <c r="G2045" s="11">
        <v>19145.099999999999</v>
      </c>
      <c r="H2045" s="11">
        <v>22</v>
      </c>
      <c r="I2045" s="11">
        <v>512.21</v>
      </c>
    </row>
    <row r="2046" spans="1:9" x14ac:dyDescent="0.35">
      <c r="A2046" t="s">
        <v>23</v>
      </c>
      <c r="B2046" t="s">
        <v>28</v>
      </c>
      <c r="C2046" s="11">
        <v>1989</v>
      </c>
      <c r="D2046" s="11">
        <v>155</v>
      </c>
      <c r="E2046" s="12">
        <f t="shared" si="107"/>
        <v>9.3951351384115547E-2</v>
      </c>
      <c r="F2046" s="12">
        <f t="shared" si="108"/>
        <v>5.3406839521061247E-2</v>
      </c>
      <c r="G2046" s="11">
        <v>1263.8</v>
      </c>
      <c r="H2046" s="11">
        <v>20.399999999999999</v>
      </c>
      <c r="I2046" s="11">
        <v>191.3</v>
      </c>
    </row>
    <row r="2047" spans="1:9" x14ac:dyDescent="0.35">
      <c r="A2047" t="s">
        <v>24</v>
      </c>
      <c r="B2047" t="s">
        <v>28</v>
      </c>
      <c r="C2047" s="11">
        <v>1989</v>
      </c>
      <c r="D2047" s="11">
        <v>164979</v>
      </c>
      <c r="E2047" s="12">
        <f t="shared" si="107"/>
        <v>100</v>
      </c>
      <c r="F2047" s="12">
        <f t="shared" si="108"/>
        <v>56.845206305452663</v>
      </c>
      <c r="G2047" s="11">
        <v>1271794.6000000003</v>
      </c>
    </row>
    <row r="2048" spans="1:9" x14ac:dyDescent="0.35">
      <c r="A2048" t="s">
        <v>74</v>
      </c>
      <c r="B2048" t="s">
        <v>73</v>
      </c>
      <c r="C2048" s="11">
        <v>1989</v>
      </c>
      <c r="D2048" s="11">
        <v>2223</v>
      </c>
      <c r="E2048" s="12">
        <f>(D2048/125246)*100</f>
        <v>1.7749069830573432</v>
      </c>
      <c r="F2048" s="12">
        <f t="shared" si="108"/>
        <v>0.76595744680851063</v>
      </c>
      <c r="G2048">
        <v>2575.4</v>
      </c>
      <c r="H2048" s="11">
        <v>21.8</v>
      </c>
      <c r="I2048" s="11">
        <v>149.41</v>
      </c>
    </row>
    <row r="2049" spans="1:9" x14ac:dyDescent="0.35">
      <c r="A2049" t="s">
        <v>40</v>
      </c>
      <c r="B2049" t="s">
        <v>73</v>
      </c>
      <c r="C2049" s="11">
        <v>1989</v>
      </c>
      <c r="D2049" s="11">
        <v>10707</v>
      </c>
      <c r="E2049" s="12">
        <f t="shared" ref="E2049:E2081" si="109">(D2049/125246)*100</f>
        <v>8.5487760088146523</v>
      </c>
      <c r="F2049" s="12">
        <f t="shared" si="108"/>
        <v>3.6892066500129208</v>
      </c>
      <c r="G2049">
        <v>91730.7</v>
      </c>
      <c r="H2049" s="11">
        <v>22.5</v>
      </c>
      <c r="I2049" s="11">
        <v>185.83</v>
      </c>
    </row>
    <row r="2050" spans="1:9" x14ac:dyDescent="0.35">
      <c r="A2050" t="s">
        <v>85</v>
      </c>
      <c r="B2050" t="s">
        <v>73</v>
      </c>
      <c r="C2050" s="11">
        <v>1989</v>
      </c>
      <c r="D2050" s="11">
        <v>87</v>
      </c>
      <c r="E2050" s="12">
        <f t="shared" si="109"/>
        <v>6.9463296233013436E-2</v>
      </c>
      <c r="F2050" s="12">
        <f t="shared" si="108"/>
        <v>2.9976742182789215E-2</v>
      </c>
      <c r="G2050">
        <v>394.4</v>
      </c>
      <c r="H2050" s="11">
        <v>21.2</v>
      </c>
      <c r="I2050" s="11">
        <v>157.35</v>
      </c>
    </row>
    <row r="2051" spans="1:9" x14ac:dyDescent="0.35">
      <c r="A2051" t="s">
        <v>41</v>
      </c>
      <c r="B2051" t="s">
        <v>73</v>
      </c>
      <c r="C2051" s="11">
        <v>1989</v>
      </c>
      <c r="D2051" s="11">
        <v>973</v>
      </c>
      <c r="E2051" s="12">
        <f t="shared" si="109"/>
        <v>0.77687111764048356</v>
      </c>
      <c r="F2051" s="12">
        <f t="shared" si="108"/>
        <v>0.3352571280902748</v>
      </c>
      <c r="G2051">
        <v>4250.3999999999996</v>
      </c>
      <c r="H2051" s="11">
        <v>23.1</v>
      </c>
      <c r="I2051" s="11">
        <v>1244.44</v>
      </c>
    </row>
    <row r="2052" spans="1:9" x14ac:dyDescent="0.35">
      <c r="A2052" t="s">
        <v>42</v>
      </c>
      <c r="B2052" t="s">
        <v>73</v>
      </c>
      <c r="C2052" s="11">
        <v>1989</v>
      </c>
      <c r="D2052" s="11">
        <v>22872</v>
      </c>
      <c r="E2052" s="12">
        <f t="shared" si="109"/>
        <v>18.261661051051529</v>
      </c>
      <c r="F2052" s="12">
        <f t="shared" si="108"/>
        <v>7.8807821517787922</v>
      </c>
      <c r="G2052">
        <v>101853.3</v>
      </c>
      <c r="H2052" s="11">
        <v>22.4</v>
      </c>
      <c r="I2052" s="11">
        <v>1032.1500000000001</v>
      </c>
    </row>
    <row r="2053" spans="1:9" x14ac:dyDescent="0.35">
      <c r="A2053" t="s">
        <v>43</v>
      </c>
      <c r="B2053" t="s">
        <v>73</v>
      </c>
      <c r="C2053" s="11">
        <v>1989</v>
      </c>
      <c r="D2053" s="11">
        <v>11624</v>
      </c>
      <c r="E2053" s="12">
        <f t="shared" si="109"/>
        <v>9.2809351196844609</v>
      </c>
      <c r="F2053" s="12">
        <f t="shared" si="108"/>
        <v>4.0051684038246185</v>
      </c>
      <c r="G2053">
        <v>88827.1</v>
      </c>
      <c r="H2053" s="11">
        <v>21.2</v>
      </c>
      <c r="I2053" s="11">
        <v>193.92</v>
      </c>
    </row>
    <row r="2054" spans="1:9" x14ac:dyDescent="0.35">
      <c r="A2054" t="s">
        <v>45</v>
      </c>
      <c r="B2054" t="s">
        <v>73</v>
      </c>
      <c r="C2054" s="11">
        <v>1989</v>
      </c>
      <c r="D2054" s="11">
        <v>1312</v>
      </c>
      <c r="E2054" s="12">
        <f t="shared" si="109"/>
        <v>1.0475384443415359</v>
      </c>
      <c r="F2054" s="12">
        <f t="shared" si="108"/>
        <v>0.4520630545266604</v>
      </c>
      <c r="G2054">
        <v>8203.2000000000007</v>
      </c>
      <c r="H2054" s="11">
        <v>24.2</v>
      </c>
      <c r="I2054" s="11">
        <v>176.33</v>
      </c>
    </row>
    <row r="2055" spans="1:9" x14ac:dyDescent="0.35">
      <c r="A2055" t="s">
        <v>46</v>
      </c>
      <c r="B2055" t="s">
        <v>73</v>
      </c>
      <c r="C2055" s="11">
        <v>1989</v>
      </c>
      <c r="D2055" s="11">
        <v>586</v>
      </c>
      <c r="E2055" s="12">
        <f t="shared" si="109"/>
        <v>0.46787921370742375</v>
      </c>
      <c r="F2055" s="12">
        <f t="shared" si="108"/>
        <v>0.20191230941510896</v>
      </c>
      <c r="G2055">
        <v>5012.2</v>
      </c>
      <c r="H2055" s="11">
        <v>24.4</v>
      </c>
      <c r="I2055" s="11">
        <v>157.54</v>
      </c>
    </row>
    <row r="2056" spans="1:9" x14ac:dyDescent="0.35">
      <c r="A2056" t="s">
        <v>47</v>
      </c>
      <c r="B2056" t="s">
        <v>73</v>
      </c>
      <c r="C2056" s="11">
        <v>1989</v>
      </c>
      <c r="D2056" s="11">
        <v>63</v>
      </c>
      <c r="E2056" s="12">
        <f t="shared" si="109"/>
        <v>5.030100761700973E-2</v>
      </c>
      <c r="F2056" s="12">
        <f t="shared" si="108"/>
        <v>2.1707296063399089E-2</v>
      </c>
      <c r="G2056">
        <v>91.3</v>
      </c>
      <c r="H2056" s="11">
        <v>21.5</v>
      </c>
      <c r="I2056" s="11">
        <v>658.05</v>
      </c>
    </row>
    <row r="2057" spans="1:9" x14ac:dyDescent="0.35">
      <c r="A2057" t="s">
        <v>87</v>
      </c>
      <c r="B2057" t="s">
        <v>73</v>
      </c>
      <c r="C2057" s="11">
        <v>1989</v>
      </c>
      <c r="D2057" s="11">
        <v>193</v>
      </c>
      <c r="E2057" s="12">
        <f t="shared" si="109"/>
        <v>0.15409673762036313</v>
      </c>
      <c r="F2057" s="12">
        <f t="shared" si="108"/>
        <v>6.6500129210095613E-2</v>
      </c>
      <c r="G2057">
        <v>719.2</v>
      </c>
      <c r="H2057" s="11">
        <v>21.6</v>
      </c>
      <c r="I2057" s="11">
        <v>295.23</v>
      </c>
    </row>
    <row r="2058" spans="1:9" x14ac:dyDescent="0.35">
      <c r="A2058" t="s">
        <v>75</v>
      </c>
      <c r="B2058" t="s">
        <v>73</v>
      </c>
      <c r="C2058" s="11">
        <v>1989</v>
      </c>
      <c r="D2058" s="11">
        <v>1606</v>
      </c>
      <c r="E2058" s="12">
        <f t="shared" si="109"/>
        <v>1.2822764798875812</v>
      </c>
      <c r="F2058" s="12">
        <f t="shared" si="108"/>
        <v>0.55336376948918942</v>
      </c>
      <c r="G2058">
        <v>9968.2999999999993</v>
      </c>
      <c r="H2058" s="11">
        <v>20.399999999999999</v>
      </c>
      <c r="I2058" s="11">
        <v>422.97</v>
      </c>
    </row>
    <row r="2059" spans="1:9" x14ac:dyDescent="0.35">
      <c r="A2059" t="s">
        <v>88</v>
      </c>
      <c r="B2059" t="s">
        <v>73</v>
      </c>
      <c r="C2059" s="11">
        <v>1989</v>
      </c>
      <c r="D2059" s="11">
        <v>1453</v>
      </c>
      <c r="E2059" s="12">
        <f t="shared" si="109"/>
        <v>1.1601168899605576</v>
      </c>
      <c r="F2059" s="12">
        <f t="shared" si="108"/>
        <v>0.50064605047807731</v>
      </c>
      <c r="G2059">
        <v>6921.6</v>
      </c>
      <c r="H2059" s="11">
        <v>21.9</v>
      </c>
      <c r="I2059" s="11">
        <v>610.74</v>
      </c>
    </row>
    <row r="2060" spans="1:9" x14ac:dyDescent="0.35">
      <c r="A2060" t="s">
        <v>76</v>
      </c>
      <c r="B2060" t="s">
        <v>73</v>
      </c>
      <c r="C2060" s="11">
        <v>1989</v>
      </c>
      <c r="D2060" s="11">
        <v>12425</v>
      </c>
      <c r="E2060" s="12">
        <f t="shared" si="109"/>
        <v>9.9204765022435843</v>
      </c>
      <c r="F2060" s="12">
        <f t="shared" si="108"/>
        <v>4.2811611680592643</v>
      </c>
      <c r="G2060">
        <v>129396.1</v>
      </c>
      <c r="H2060" s="11">
        <v>19.8</v>
      </c>
      <c r="I2060" s="11">
        <v>190.36</v>
      </c>
    </row>
    <row r="2061" spans="1:9" x14ac:dyDescent="0.35">
      <c r="A2061" t="s">
        <v>89</v>
      </c>
      <c r="B2061" t="s">
        <v>73</v>
      </c>
      <c r="C2061" s="11">
        <v>1989</v>
      </c>
      <c r="D2061" s="11">
        <v>10</v>
      </c>
      <c r="E2061" s="12">
        <f t="shared" si="109"/>
        <v>7.9842869233348757E-3</v>
      </c>
      <c r="F2061" s="12">
        <f t="shared" si="108"/>
        <v>3.4456025497458871E-3</v>
      </c>
      <c r="G2061" s="11">
        <v>0</v>
      </c>
      <c r="H2061" s="11">
        <v>0</v>
      </c>
      <c r="I2061" s="11">
        <v>0</v>
      </c>
    </row>
    <row r="2062" spans="1:9" x14ac:dyDescent="0.35">
      <c r="A2062" t="s">
        <v>53</v>
      </c>
      <c r="B2062" t="s">
        <v>73</v>
      </c>
      <c r="C2062" s="11">
        <v>1989</v>
      </c>
      <c r="D2062" s="11">
        <v>71</v>
      </c>
      <c r="E2062" s="12">
        <f t="shared" si="109"/>
        <v>5.6688437155677625E-2</v>
      </c>
      <c r="F2062" s="12">
        <f t="shared" si="108"/>
        <v>2.4463778103195798E-2</v>
      </c>
      <c r="G2062">
        <v>408.6</v>
      </c>
      <c r="H2062" s="11">
        <v>23</v>
      </c>
      <c r="I2062" s="11">
        <v>380.34</v>
      </c>
    </row>
    <row r="2063" spans="1:9" x14ac:dyDescent="0.35">
      <c r="A2063" t="s">
        <v>78</v>
      </c>
      <c r="B2063" t="s">
        <v>73</v>
      </c>
      <c r="C2063" s="11">
        <v>1989</v>
      </c>
      <c r="D2063" s="11">
        <v>211</v>
      </c>
      <c r="E2063" s="12">
        <f t="shared" si="109"/>
        <v>0.16846845408236588</v>
      </c>
      <c r="F2063" s="12">
        <f t="shared" si="108"/>
        <v>7.2702213799638218E-2</v>
      </c>
      <c r="G2063">
        <v>816.5</v>
      </c>
      <c r="H2063" s="11">
        <v>23</v>
      </c>
      <c r="I2063" s="11">
        <v>486.34</v>
      </c>
    </row>
    <row r="2064" spans="1:9" x14ac:dyDescent="0.35">
      <c r="A2064" t="s">
        <v>54</v>
      </c>
      <c r="B2064" t="s">
        <v>73</v>
      </c>
      <c r="C2064" s="11">
        <v>1989</v>
      </c>
      <c r="D2064" s="11">
        <v>3300</v>
      </c>
      <c r="E2064" s="12">
        <f t="shared" si="109"/>
        <v>2.6348146847005092</v>
      </c>
      <c r="F2064" s="12">
        <f t="shared" si="108"/>
        <v>1.1370488414161428</v>
      </c>
      <c r="G2064">
        <v>15530.3</v>
      </c>
      <c r="H2064" s="11">
        <v>22.8</v>
      </c>
      <c r="I2064" s="11">
        <v>1133.1600000000001</v>
      </c>
    </row>
    <row r="2065" spans="1:9" x14ac:dyDescent="0.35">
      <c r="A2065" t="s">
        <v>77</v>
      </c>
      <c r="B2065" t="s">
        <v>73</v>
      </c>
      <c r="C2065" s="11">
        <v>1989</v>
      </c>
      <c r="D2065" s="11">
        <v>140</v>
      </c>
      <c r="E2065" s="12">
        <f t="shared" si="109"/>
        <v>0.11178001692668828</v>
      </c>
      <c r="F2065" s="12">
        <f t="shared" si="108"/>
        <v>4.8238435696442414E-2</v>
      </c>
      <c r="G2065">
        <v>911.6</v>
      </c>
      <c r="H2065" s="11">
        <v>18.3</v>
      </c>
      <c r="I2065" s="11">
        <v>821.41</v>
      </c>
    </row>
    <row r="2066" spans="1:9" x14ac:dyDescent="0.35">
      <c r="A2066" t="s">
        <v>55</v>
      </c>
      <c r="B2066" t="s">
        <v>73</v>
      </c>
      <c r="C2066" s="11">
        <v>1989</v>
      </c>
      <c r="D2066" s="11">
        <v>1307</v>
      </c>
      <c r="E2066" s="12">
        <f t="shared" si="109"/>
        <v>1.0435463008798684</v>
      </c>
      <c r="F2066" s="12">
        <f t="shared" si="108"/>
        <v>0.45034025325178739</v>
      </c>
      <c r="G2066">
        <v>5883.5</v>
      </c>
      <c r="H2066" s="11">
        <v>22.6</v>
      </c>
      <c r="I2066" s="11">
        <v>164.52</v>
      </c>
    </row>
    <row r="2067" spans="1:9" x14ac:dyDescent="0.35">
      <c r="A2067" t="s">
        <v>79</v>
      </c>
      <c r="B2067" t="s">
        <v>73</v>
      </c>
      <c r="C2067" s="11">
        <v>1989</v>
      </c>
      <c r="D2067" s="11">
        <v>57</v>
      </c>
      <c r="E2067" s="12">
        <f t="shared" si="109"/>
        <v>4.55104354630088E-2</v>
      </c>
      <c r="F2067" s="12">
        <f t="shared" si="108"/>
        <v>1.9639934533551555E-2</v>
      </c>
      <c r="G2067">
        <v>120.8</v>
      </c>
      <c r="H2067" s="11">
        <v>21.8</v>
      </c>
      <c r="I2067" s="11">
        <v>371.07</v>
      </c>
    </row>
    <row r="2068" spans="1:9" x14ac:dyDescent="0.35">
      <c r="A2068" t="s">
        <v>59</v>
      </c>
      <c r="B2068" t="s">
        <v>73</v>
      </c>
      <c r="C2068" s="11">
        <v>1989</v>
      </c>
      <c r="D2068" s="11">
        <v>3229</v>
      </c>
      <c r="E2068" s="12">
        <f t="shared" si="109"/>
        <v>2.5781262475448319</v>
      </c>
      <c r="F2068" s="12">
        <f t="shared" si="108"/>
        <v>1.1125850633129468</v>
      </c>
      <c r="G2068">
        <v>12568.7</v>
      </c>
      <c r="H2068" s="11">
        <v>21.8</v>
      </c>
      <c r="I2068" s="11">
        <v>421.12</v>
      </c>
    </row>
    <row r="2069" spans="1:9" x14ac:dyDescent="0.35">
      <c r="A2069" t="s">
        <v>58</v>
      </c>
      <c r="B2069" t="s">
        <v>73</v>
      </c>
      <c r="C2069" s="11">
        <v>1989</v>
      </c>
      <c r="D2069" s="11">
        <v>26</v>
      </c>
      <c r="E2069" s="12">
        <f t="shared" si="109"/>
        <v>2.0759146000670678E-2</v>
      </c>
      <c r="F2069" s="12">
        <f t="shared" si="108"/>
        <v>8.9585666293393058E-3</v>
      </c>
      <c r="G2069">
        <v>99.2</v>
      </c>
      <c r="H2069" s="11">
        <v>21</v>
      </c>
      <c r="I2069" s="11">
        <v>1230.4000000000001</v>
      </c>
    </row>
    <row r="2070" spans="1:9" x14ac:dyDescent="0.35">
      <c r="A2070" t="s">
        <v>60</v>
      </c>
      <c r="B2070" t="s">
        <v>73</v>
      </c>
      <c r="C2070" s="11">
        <v>1989</v>
      </c>
      <c r="D2070" s="11">
        <v>8363</v>
      </c>
      <c r="E2070" s="12">
        <f t="shared" si="109"/>
        <v>6.6772591539849575</v>
      </c>
      <c r="F2070" s="12">
        <f t="shared" si="108"/>
        <v>2.881557412352485</v>
      </c>
      <c r="G2070">
        <v>40286.199999999997</v>
      </c>
      <c r="H2070" s="11">
        <v>20.399999999999999</v>
      </c>
      <c r="I2070" s="11">
        <v>797.93</v>
      </c>
    </row>
    <row r="2071" spans="1:9" x14ac:dyDescent="0.35">
      <c r="A2071" t="s">
        <v>63</v>
      </c>
      <c r="B2071" t="s">
        <v>73</v>
      </c>
      <c r="C2071" s="11">
        <v>1989</v>
      </c>
      <c r="D2071" s="11">
        <v>898</v>
      </c>
      <c r="E2071" s="12">
        <f t="shared" si="109"/>
        <v>0.71698896571547188</v>
      </c>
      <c r="F2071" s="12">
        <f t="shared" si="108"/>
        <v>0.30941510896718061</v>
      </c>
      <c r="G2071">
        <v>6596.7</v>
      </c>
      <c r="H2071" s="11">
        <v>22.5</v>
      </c>
      <c r="I2071" s="11">
        <v>217.53</v>
      </c>
    </row>
    <row r="2072" spans="1:9" x14ac:dyDescent="0.35">
      <c r="A2072" t="s">
        <v>80</v>
      </c>
      <c r="B2072" t="s">
        <v>73</v>
      </c>
      <c r="C2072" s="11">
        <v>1989</v>
      </c>
      <c r="D2072" s="11">
        <v>7030</v>
      </c>
      <c r="E2072" s="12">
        <f t="shared" si="109"/>
        <v>5.6129537071044187</v>
      </c>
      <c r="F2072" s="12">
        <f t="shared" si="108"/>
        <v>2.4222585924713584</v>
      </c>
      <c r="G2072">
        <v>62337.3</v>
      </c>
      <c r="H2072" s="11">
        <v>22.5</v>
      </c>
      <c r="I2072" s="11">
        <v>219.42</v>
      </c>
    </row>
    <row r="2073" spans="1:9" x14ac:dyDescent="0.35">
      <c r="A2073" t="s">
        <v>64</v>
      </c>
      <c r="B2073" t="s">
        <v>73</v>
      </c>
      <c r="C2073" s="11">
        <v>1989</v>
      </c>
      <c r="D2073" s="11">
        <v>7037</v>
      </c>
      <c r="E2073" s="12">
        <f t="shared" si="109"/>
        <v>5.6185427079507528</v>
      </c>
      <c r="F2073" s="12">
        <f t="shared" si="108"/>
        <v>2.4246705142561806</v>
      </c>
      <c r="G2073">
        <v>49717.599999999999</v>
      </c>
      <c r="H2073" s="11">
        <v>22.6</v>
      </c>
      <c r="I2073" s="11">
        <v>188.27</v>
      </c>
    </row>
    <row r="2074" spans="1:9" x14ac:dyDescent="0.35">
      <c r="A2074" t="s">
        <v>90</v>
      </c>
      <c r="B2074" t="s">
        <v>73</v>
      </c>
      <c r="C2074" s="11">
        <v>1989</v>
      </c>
      <c r="D2074" s="11">
        <v>871</v>
      </c>
      <c r="E2074" s="12">
        <f t="shared" si="109"/>
        <v>0.69543139102246776</v>
      </c>
      <c r="F2074" s="12">
        <f t="shared" si="108"/>
        <v>0.30011198208286671</v>
      </c>
      <c r="G2074">
        <v>7388.4</v>
      </c>
      <c r="H2074" s="11">
        <v>21</v>
      </c>
      <c r="I2074" s="11">
        <v>220.97</v>
      </c>
    </row>
    <row r="2075" spans="1:9" x14ac:dyDescent="0.35">
      <c r="A2075" t="s">
        <v>116</v>
      </c>
      <c r="B2075" t="s">
        <v>73</v>
      </c>
      <c r="C2075" s="11">
        <v>1989</v>
      </c>
      <c r="D2075" s="11">
        <v>50</v>
      </c>
      <c r="E2075" s="12">
        <f t="shared" si="109"/>
        <v>3.9921434616674384E-2</v>
      </c>
      <c r="F2075" s="12">
        <f t="shared" si="108"/>
        <v>1.7228012748729434E-2</v>
      </c>
      <c r="G2075">
        <v>314.8</v>
      </c>
      <c r="H2075" s="11">
        <v>22.2</v>
      </c>
      <c r="I2075" s="11">
        <v>177.14</v>
      </c>
    </row>
    <row r="2076" spans="1:9" x14ac:dyDescent="0.35">
      <c r="A2076" t="s">
        <v>83</v>
      </c>
      <c r="B2076" t="s">
        <v>73</v>
      </c>
      <c r="C2076" s="11">
        <v>1989</v>
      </c>
      <c r="D2076" s="11">
        <v>133</v>
      </c>
      <c r="E2076" s="12">
        <f t="shared" si="109"/>
        <v>0.10619101608035386</v>
      </c>
      <c r="F2076" s="12">
        <f t="shared" si="108"/>
        <v>4.5826513911620292E-2</v>
      </c>
      <c r="G2076">
        <v>396.4</v>
      </c>
      <c r="H2076" s="11">
        <v>22.9</v>
      </c>
      <c r="I2076" s="11">
        <v>697.87</v>
      </c>
    </row>
    <row r="2077" spans="1:9" x14ac:dyDescent="0.35">
      <c r="A2077" t="s">
        <v>91</v>
      </c>
      <c r="B2077" t="s">
        <v>73</v>
      </c>
      <c r="C2077" s="11">
        <v>1989</v>
      </c>
      <c r="D2077" s="11">
        <v>77</v>
      </c>
      <c r="E2077" s="12">
        <f t="shared" si="109"/>
        <v>6.1479009309678555E-2</v>
      </c>
      <c r="F2077" s="12">
        <f t="shared" si="108"/>
        <v>2.6531139633043328E-2</v>
      </c>
      <c r="G2077">
        <v>277.60000000000002</v>
      </c>
      <c r="H2077" s="11">
        <v>22.5</v>
      </c>
      <c r="I2077" s="11">
        <v>175</v>
      </c>
    </row>
    <row r="2078" spans="1:9" x14ac:dyDescent="0.35">
      <c r="A2078" t="s">
        <v>82</v>
      </c>
      <c r="B2078" t="s">
        <v>73</v>
      </c>
      <c r="C2078" s="11">
        <v>1989</v>
      </c>
      <c r="D2078" s="11">
        <v>568</v>
      </c>
      <c r="E2078" s="12">
        <f t="shared" si="109"/>
        <v>0.453507497245421</v>
      </c>
      <c r="F2078" s="12">
        <f t="shared" si="108"/>
        <v>0.19571022482556638</v>
      </c>
      <c r="G2078">
        <v>1488.5</v>
      </c>
      <c r="H2078" s="11">
        <v>22.4</v>
      </c>
      <c r="I2078" s="11">
        <v>141.25</v>
      </c>
    </row>
    <row r="2079" spans="1:9" x14ac:dyDescent="0.35">
      <c r="A2079" t="s">
        <v>68</v>
      </c>
      <c r="B2079" t="s">
        <v>73</v>
      </c>
      <c r="C2079" s="11">
        <v>1989</v>
      </c>
      <c r="D2079" s="11">
        <v>25446</v>
      </c>
      <c r="E2079" s="12">
        <f t="shared" si="109"/>
        <v>20.316816505117927</v>
      </c>
      <c r="F2079" s="12">
        <f t="shared" si="108"/>
        <v>8.7676802480833835</v>
      </c>
      <c r="G2079" s="11">
        <v>210915.5</v>
      </c>
      <c r="H2079" s="11">
        <v>18.7</v>
      </c>
      <c r="I2079" s="11">
        <v>545.6</v>
      </c>
    </row>
    <row r="2080" spans="1:9" x14ac:dyDescent="0.35">
      <c r="A2080" t="s">
        <v>69</v>
      </c>
      <c r="B2080" t="s">
        <v>73</v>
      </c>
      <c r="C2080" s="11">
        <v>1989</v>
      </c>
      <c r="D2080" s="11">
        <v>298</v>
      </c>
      <c r="E2080" s="12">
        <f t="shared" si="109"/>
        <v>0.23793175031537936</v>
      </c>
      <c r="F2080" s="12">
        <f t="shared" si="108"/>
        <v>0.10267895598242743</v>
      </c>
      <c r="G2080" s="11">
        <v>4713.3</v>
      </c>
      <c r="H2080" s="11">
        <v>21.6</v>
      </c>
      <c r="I2080" s="11">
        <v>199.19</v>
      </c>
    </row>
    <row r="2081" spans="1:9" x14ac:dyDescent="0.35">
      <c r="A2081" t="s">
        <v>70</v>
      </c>
      <c r="B2081" t="s">
        <v>73</v>
      </c>
      <c r="C2081" s="11">
        <v>1989</v>
      </c>
      <c r="D2081" s="11">
        <v>125246</v>
      </c>
      <c r="E2081" s="12">
        <f t="shared" si="109"/>
        <v>100</v>
      </c>
      <c r="F2081" s="12">
        <f t="shared" si="108"/>
        <v>43.154793694547337</v>
      </c>
      <c r="G2081" s="11">
        <v>870714.7</v>
      </c>
    </row>
    <row r="2082" spans="1:9" x14ac:dyDescent="0.35">
      <c r="A2082" t="s">
        <v>30</v>
      </c>
      <c r="B2082" t="s">
        <v>28</v>
      </c>
      <c r="C2082" s="11">
        <v>1988</v>
      </c>
      <c r="D2082" s="11">
        <v>2356</v>
      </c>
      <c r="E2082" s="12">
        <f>(D2082/170670)*100</f>
        <v>1.3804417882463234</v>
      </c>
      <c r="F2082" s="12">
        <f>(D2082/297213)*100</f>
        <v>0.7926974930437094</v>
      </c>
      <c r="G2082" s="11">
        <v>30856.2</v>
      </c>
      <c r="H2082" s="11">
        <v>15.7</v>
      </c>
      <c r="I2082" s="11">
        <v>169.74</v>
      </c>
    </row>
    <row r="2083" spans="1:9" x14ac:dyDescent="0.35">
      <c r="A2083" t="s">
        <v>31</v>
      </c>
      <c r="B2083" t="s">
        <v>28</v>
      </c>
      <c r="C2083" s="11">
        <v>1988</v>
      </c>
      <c r="D2083" s="11">
        <v>29424</v>
      </c>
      <c r="E2083" s="12">
        <f t="shared" ref="E2083:E2106" si="110">(D2083/170670)*100</f>
        <v>17.240288275619616</v>
      </c>
      <c r="F2083" s="12">
        <f t="shared" ref="F2083:F2140" si="111">(D2083/297213)*100</f>
        <v>9.8999707280637121</v>
      </c>
      <c r="G2083" s="11">
        <v>115403.9</v>
      </c>
      <c r="H2083" s="11">
        <v>22.4</v>
      </c>
      <c r="I2083" s="11">
        <v>1122.3599999999999</v>
      </c>
    </row>
    <row r="2084" spans="1:9" x14ac:dyDescent="0.35">
      <c r="A2084" t="s">
        <v>3</v>
      </c>
      <c r="B2084" t="s">
        <v>28</v>
      </c>
      <c r="C2084" s="11">
        <v>1988</v>
      </c>
      <c r="D2084" s="11">
        <v>36145</v>
      </c>
      <c r="E2084" s="12">
        <f t="shared" si="110"/>
        <v>21.178297298880882</v>
      </c>
      <c r="F2084" s="12">
        <f t="shared" si="111"/>
        <v>12.161311921080168</v>
      </c>
      <c r="G2084" s="11">
        <v>306013.2</v>
      </c>
      <c r="H2084" s="11">
        <v>20</v>
      </c>
      <c r="I2084" s="11">
        <v>181.22</v>
      </c>
    </row>
    <row r="2085" spans="1:9" x14ac:dyDescent="0.35">
      <c r="A2085" t="s">
        <v>97</v>
      </c>
      <c r="B2085" t="s">
        <v>28</v>
      </c>
      <c r="C2085" s="11">
        <v>1988</v>
      </c>
      <c r="D2085" s="11">
        <v>1618</v>
      </c>
      <c r="E2085" s="12">
        <f t="shared" si="110"/>
        <v>0.9480283588211168</v>
      </c>
      <c r="F2085" s="12">
        <f t="shared" si="111"/>
        <v>0.54439072315140991</v>
      </c>
      <c r="G2085" s="11">
        <v>18172.2</v>
      </c>
      <c r="H2085" s="11">
        <v>19.100000000000001</v>
      </c>
      <c r="I2085" s="11">
        <v>151.82</v>
      </c>
    </row>
    <row r="2086" spans="1:9" x14ac:dyDescent="0.35">
      <c r="A2086" t="s">
        <v>106</v>
      </c>
      <c r="B2086" t="s">
        <v>28</v>
      </c>
      <c r="C2086" s="11">
        <v>1988</v>
      </c>
      <c r="D2086" s="11">
        <v>54</v>
      </c>
      <c r="E2086" s="12">
        <f t="shared" si="110"/>
        <v>3.1640007031112673E-2</v>
      </c>
      <c r="F2086" s="12">
        <f t="shared" si="111"/>
        <v>1.8168788040899959E-2</v>
      </c>
      <c r="G2086" s="11">
        <v>48.7</v>
      </c>
      <c r="H2086" s="11">
        <v>21.4</v>
      </c>
      <c r="I2086" s="11">
        <v>115</v>
      </c>
    </row>
    <row r="2087" spans="1:9" x14ac:dyDescent="0.35">
      <c r="A2087" t="s">
        <v>107</v>
      </c>
      <c r="B2087" t="s">
        <v>28</v>
      </c>
      <c r="C2087" s="11">
        <v>1988</v>
      </c>
      <c r="D2087" s="11">
        <v>100</v>
      </c>
      <c r="E2087" s="12">
        <f t="shared" si="110"/>
        <v>5.8592605613171624E-2</v>
      </c>
      <c r="F2087" s="12">
        <f t="shared" si="111"/>
        <v>3.3645903779444375E-2</v>
      </c>
      <c r="G2087" s="11">
        <v>324.89999999999998</v>
      </c>
      <c r="H2087" s="11">
        <v>22</v>
      </c>
      <c r="I2087" s="11">
        <v>677.8</v>
      </c>
    </row>
    <row r="2088" spans="1:9" x14ac:dyDescent="0.35">
      <c r="A2088" t="s">
        <v>108</v>
      </c>
      <c r="B2088" t="s">
        <v>28</v>
      </c>
      <c r="C2088" s="11">
        <v>1988</v>
      </c>
      <c r="D2088" s="11">
        <v>64</v>
      </c>
      <c r="E2088" s="12">
        <f t="shared" si="110"/>
        <v>3.7499267592429837E-2</v>
      </c>
      <c r="F2088" s="12">
        <f t="shared" si="111"/>
        <v>2.1533378418844399E-2</v>
      </c>
      <c r="G2088" s="11">
        <v>361</v>
      </c>
      <c r="H2088" s="11">
        <v>17.100000000000001</v>
      </c>
      <c r="I2088" s="11">
        <v>237.8</v>
      </c>
    </row>
    <row r="2089" spans="1:9" x14ac:dyDescent="0.35">
      <c r="A2089" t="s">
        <v>4</v>
      </c>
      <c r="B2089" t="s">
        <v>28</v>
      </c>
      <c r="C2089" s="11">
        <v>1988</v>
      </c>
      <c r="D2089" s="11">
        <v>65811</v>
      </c>
      <c r="E2089" s="12">
        <f t="shared" si="110"/>
        <v>38.560379680084374</v>
      </c>
      <c r="F2089" s="12">
        <f t="shared" si="111"/>
        <v>22.142705736290136</v>
      </c>
      <c r="G2089" s="11">
        <v>702090.7</v>
      </c>
      <c r="H2089" s="11">
        <v>20.100000000000001</v>
      </c>
      <c r="I2089" s="11">
        <v>138.79</v>
      </c>
    </row>
    <row r="2090" spans="1:9" x14ac:dyDescent="0.35">
      <c r="A2090" t="s">
        <v>5</v>
      </c>
      <c r="B2090" t="s">
        <v>28</v>
      </c>
      <c r="C2090" s="11">
        <v>1988</v>
      </c>
      <c r="D2090" s="11">
        <v>2672</v>
      </c>
      <c r="E2090" s="12">
        <f t="shared" si="110"/>
        <v>1.5655944219839457</v>
      </c>
      <c r="F2090" s="12">
        <f t="shared" si="111"/>
        <v>0.89901854898675371</v>
      </c>
      <c r="G2090" s="11">
        <v>10617.4</v>
      </c>
      <c r="H2090" s="11">
        <v>21.5</v>
      </c>
      <c r="I2090" s="11">
        <v>453.17</v>
      </c>
    </row>
    <row r="2091" spans="1:9" x14ac:dyDescent="0.35">
      <c r="A2091" t="s">
        <v>98</v>
      </c>
      <c r="B2091" t="s">
        <v>28</v>
      </c>
      <c r="C2091" s="11">
        <v>1988</v>
      </c>
      <c r="D2091" s="11">
        <v>754</v>
      </c>
      <c r="E2091" s="12">
        <f t="shared" si="110"/>
        <v>0.44178824632331398</v>
      </c>
      <c r="F2091" s="12">
        <f t="shared" si="111"/>
        <v>0.25369011449701057</v>
      </c>
      <c r="G2091" s="11">
        <v>6721.1</v>
      </c>
      <c r="H2091" s="11">
        <v>20.399999999999999</v>
      </c>
      <c r="I2091" s="11">
        <v>276.38</v>
      </c>
    </row>
    <row r="2092" spans="1:9" x14ac:dyDescent="0.35">
      <c r="A2092" t="s">
        <v>99</v>
      </c>
      <c r="B2092" t="s">
        <v>28</v>
      </c>
      <c r="C2092" s="11">
        <v>1988</v>
      </c>
      <c r="D2092" s="11">
        <v>219</v>
      </c>
      <c r="E2092" s="12">
        <f t="shared" si="110"/>
        <v>0.12831780629284584</v>
      </c>
      <c r="F2092" s="12">
        <f t="shared" si="111"/>
        <v>7.3684529276983185E-2</v>
      </c>
      <c r="G2092" s="11">
        <v>1900.1</v>
      </c>
      <c r="H2092" s="11">
        <v>17.399999999999999</v>
      </c>
      <c r="I2092" s="11">
        <v>253.6</v>
      </c>
    </row>
    <row r="2093" spans="1:9" x14ac:dyDescent="0.35">
      <c r="A2093" t="s">
        <v>8</v>
      </c>
      <c r="B2093" t="s">
        <v>28</v>
      </c>
      <c r="C2093" s="11">
        <v>1988</v>
      </c>
      <c r="D2093" s="11">
        <v>1765</v>
      </c>
      <c r="E2093" s="12">
        <f t="shared" si="110"/>
        <v>1.034159489072479</v>
      </c>
      <c r="F2093" s="12">
        <f t="shared" si="111"/>
        <v>0.59385020170719316</v>
      </c>
      <c r="G2093" s="11">
        <v>19323.599999999999</v>
      </c>
      <c r="H2093" s="11">
        <v>19.7</v>
      </c>
      <c r="I2093" s="11">
        <v>189.5</v>
      </c>
    </row>
    <row r="2094" spans="1:9" x14ac:dyDescent="0.35">
      <c r="A2094" t="s">
        <v>33</v>
      </c>
      <c r="B2094" t="s">
        <v>28</v>
      </c>
      <c r="C2094" s="11">
        <v>1988</v>
      </c>
      <c r="D2094" s="11">
        <v>1448</v>
      </c>
      <c r="E2094" s="12">
        <f t="shared" si="110"/>
        <v>0.84842092927872503</v>
      </c>
      <c r="F2094" s="12">
        <f t="shared" si="111"/>
        <v>0.48719268672635452</v>
      </c>
      <c r="G2094" s="11">
        <v>8534.5</v>
      </c>
      <c r="H2094" s="11">
        <v>20.9</v>
      </c>
      <c r="I2094" s="11">
        <v>258.20999999999998</v>
      </c>
    </row>
    <row r="2095" spans="1:9" x14ac:dyDescent="0.35">
      <c r="A2095" t="s">
        <v>11</v>
      </c>
      <c r="B2095" t="s">
        <v>28</v>
      </c>
      <c r="C2095" s="11">
        <v>1988</v>
      </c>
      <c r="D2095" s="11">
        <v>63</v>
      </c>
      <c r="E2095" s="12">
        <f t="shared" si="110"/>
        <v>3.6913341536298119E-2</v>
      </c>
      <c r="F2095" s="12">
        <f t="shared" si="111"/>
        <v>2.1196919381049957E-2</v>
      </c>
      <c r="G2095" s="11">
        <v>154.30000000000001</v>
      </c>
      <c r="H2095" s="11">
        <v>20.8</v>
      </c>
      <c r="I2095" s="11">
        <v>326.08999999999997</v>
      </c>
    </row>
    <row r="2096" spans="1:9" x14ac:dyDescent="0.35">
      <c r="A2096" t="s">
        <v>34</v>
      </c>
      <c r="B2096" t="s">
        <v>28</v>
      </c>
      <c r="C2096" s="11">
        <v>1988</v>
      </c>
      <c r="D2096" s="11">
        <v>1813</v>
      </c>
      <c r="E2096" s="12">
        <f t="shared" si="110"/>
        <v>1.0622839397668016</v>
      </c>
      <c r="F2096" s="12">
        <f t="shared" si="111"/>
        <v>0.61000023552132643</v>
      </c>
      <c r="G2096" s="11">
        <v>14590.4</v>
      </c>
      <c r="H2096" s="11">
        <v>19.399999999999999</v>
      </c>
      <c r="I2096" s="11">
        <v>118.87</v>
      </c>
    </row>
    <row r="2097" spans="1:9" x14ac:dyDescent="0.35">
      <c r="A2097" t="s">
        <v>13</v>
      </c>
      <c r="B2097" t="s">
        <v>28</v>
      </c>
      <c r="C2097" s="11">
        <v>1988</v>
      </c>
      <c r="D2097" s="11">
        <v>1955</v>
      </c>
      <c r="E2097" s="12">
        <f t="shared" si="110"/>
        <v>1.1454854397375052</v>
      </c>
      <c r="F2097" s="12">
        <f t="shared" si="111"/>
        <v>0.65777741888813746</v>
      </c>
      <c r="G2097" s="11">
        <v>6207.2</v>
      </c>
      <c r="H2097" s="11">
        <v>20.5</v>
      </c>
      <c r="I2097" s="11">
        <v>690.08</v>
      </c>
    </row>
    <row r="2098" spans="1:9" x14ac:dyDescent="0.35">
      <c r="A2098" t="s">
        <v>15</v>
      </c>
      <c r="B2098" t="s">
        <v>28</v>
      </c>
      <c r="C2098" s="11">
        <v>1988</v>
      </c>
      <c r="D2098" s="11">
        <v>13767</v>
      </c>
      <c r="E2098" s="12">
        <f t="shared" si="110"/>
        <v>8.0664440147653362</v>
      </c>
      <c r="F2098" s="12">
        <f t="shared" si="111"/>
        <v>4.632031573316107</v>
      </c>
      <c r="G2098" s="11">
        <v>58448.1</v>
      </c>
      <c r="H2098" s="11">
        <v>21.9</v>
      </c>
      <c r="I2098" s="11">
        <v>474.22</v>
      </c>
    </row>
    <row r="2099" spans="1:9" x14ac:dyDescent="0.35">
      <c r="A2099" t="s">
        <v>36</v>
      </c>
      <c r="B2099" t="s">
        <v>28</v>
      </c>
      <c r="C2099" s="11">
        <v>1988</v>
      </c>
      <c r="D2099" s="11">
        <v>147</v>
      </c>
      <c r="E2099" s="12">
        <f t="shared" si="110"/>
        <v>8.6131130251362278E-2</v>
      </c>
      <c r="F2099" s="12">
        <f t="shared" si="111"/>
        <v>4.9459478555783219E-2</v>
      </c>
      <c r="G2099" s="11">
        <v>562.29999999999995</v>
      </c>
      <c r="H2099" s="11">
        <v>20.7</v>
      </c>
      <c r="I2099" s="11">
        <v>308.02</v>
      </c>
    </row>
    <row r="2100" spans="1:9" x14ac:dyDescent="0.35">
      <c r="A2100" t="s">
        <v>17</v>
      </c>
      <c r="B2100" t="s">
        <v>28</v>
      </c>
      <c r="C2100" s="11">
        <v>1988</v>
      </c>
      <c r="D2100" s="11">
        <v>2420</v>
      </c>
      <c r="E2100" s="12">
        <f t="shared" si="110"/>
        <v>1.4179410558387533</v>
      </c>
      <c r="F2100" s="12">
        <f t="shared" si="111"/>
        <v>0.8142308714625538</v>
      </c>
      <c r="G2100" s="11">
        <v>14815</v>
      </c>
      <c r="H2100" s="11">
        <v>20.3</v>
      </c>
      <c r="I2100" s="11">
        <v>288.69</v>
      </c>
    </row>
    <row r="2101" spans="1:9" x14ac:dyDescent="0.35">
      <c r="A2101" t="s">
        <v>100</v>
      </c>
      <c r="B2101" t="s">
        <v>28</v>
      </c>
      <c r="C2101" s="11">
        <v>1988</v>
      </c>
      <c r="D2101" s="11">
        <v>796</v>
      </c>
      <c r="E2101" s="12">
        <f t="shared" si="110"/>
        <v>0.46639714068084603</v>
      </c>
      <c r="F2101" s="12">
        <f t="shared" si="111"/>
        <v>0.26782139408437716</v>
      </c>
      <c r="G2101" s="11">
        <v>6000.2</v>
      </c>
      <c r="H2101" s="11">
        <v>20.9</v>
      </c>
      <c r="I2101" s="11">
        <v>137.43</v>
      </c>
    </row>
    <row r="2102" spans="1:9" x14ac:dyDescent="0.35">
      <c r="A2102" t="s">
        <v>101</v>
      </c>
      <c r="B2102" t="s">
        <v>28</v>
      </c>
      <c r="C2102" s="11">
        <v>1988</v>
      </c>
      <c r="D2102" s="11">
        <v>297</v>
      </c>
      <c r="E2102" s="12">
        <f t="shared" si="110"/>
        <v>0.1740200386711197</v>
      </c>
      <c r="F2102" s="12">
        <f t="shared" si="111"/>
        <v>9.9928334224949775E-2</v>
      </c>
      <c r="G2102" s="11">
        <v>1834.6</v>
      </c>
      <c r="H2102" s="11">
        <v>20.3</v>
      </c>
      <c r="I2102" s="11">
        <v>207.22</v>
      </c>
    </row>
    <row r="2103" spans="1:9" x14ac:dyDescent="0.35">
      <c r="A2103" t="s">
        <v>18</v>
      </c>
      <c r="B2103" t="s">
        <v>28</v>
      </c>
      <c r="C2103" s="11">
        <v>1988</v>
      </c>
      <c r="D2103" s="11">
        <v>4</v>
      </c>
      <c r="E2103" s="12">
        <f t="shared" si="110"/>
        <v>2.3437042245268648E-3</v>
      </c>
      <c r="F2103" s="12">
        <f t="shared" si="111"/>
        <v>1.3458361511777749E-3</v>
      </c>
      <c r="G2103" s="11">
        <v>619.79999999999995</v>
      </c>
      <c r="H2103" s="11">
        <v>18.8</v>
      </c>
      <c r="I2103" s="11">
        <v>388.9</v>
      </c>
    </row>
    <row r="2104" spans="1:9" x14ac:dyDescent="0.35">
      <c r="A2104" t="s">
        <v>38</v>
      </c>
      <c r="B2104" t="s">
        <v>28</v>
      </c>
      <c r="C2104" s="11">
        <v>1988</v>
      </c>
      <c r="D2104" s="11">
        <v>6795</v>
      </c>
      <c r="E2104" s="12">
        <f t="shared" si="110"/>
        <v>3.9813675514150111</v>
      </c>
      <c r="F2104" s="12">
        <f t="shared" si="111"/>
        <v>2.2862391618132452</v>
      </c>
      <c r="G2104" s="11">
        <v>23606.799999999999</v>
      </c>
      <c r="H2104" s="11">
        <v>21.1</v>
      </c>
      <c r="I2104" s="11">
        <v>418.46</v>
      </c>
    </row>
    <row r="2105" spans="1:9" x14ac:dyDescent="0.35">
      <c r="A2105" t="s">
        <v>23</v>
      </c>
      <c r="B2105" t="s">
        <v>28</v>
      </c>
      <c r="C2105" s="11">
        <v>1988</v>
      </c>
      <c r="D2105" s="11">
        <v>183</v>
      </c>
      <c r="E2105" s="12">
        <f t="shared" si="110"/>
        <v>0.10722446827210406</v>
      </c>
      <c r="F2105" s="12">
        <f t="shared" si="111"/>
        <v>6.1572003916383192E-2</v>
      </c>
      <c r="G2105" s="11">
        <v>8829.9</v>
      </c>
      <c r="H2105" s="11">
        <v>19.100000000000001</v>
      </c>
      <c r="I2105" s="11">
        <v>92.84</v>
      </c>
    </row>
    <row r="2106" spans="1:9" x14ac:dyDescent="0.35">
      <c r="A2106" t="s">
        <v>24</v>
      </c>
      <c r="B2106" t="s">
        <v>28</v>
      </c>
      <c r="C2106" s="11">
        <v>1988</v>
      </c>
      <c r="D2106" s="11">
        <v>170670</v>
      </c>
      <c r="E2106" s="12">
        <f t="shared" si="110"/>
        <v>100</v>
      </c>
      <c r="F2106" s="12">
        <f t="shared" si="111"/>
        <v>57.423463980377711</v>
      </c>
      <c r="G2106" s="11">
        <v>885217</v>
      </c>
    </row>
    <row r="2107" spans="1:9" x14ac:dyDescent="0.35">
      <c r="A2107" t="s">
        <v>74</v>
      </c>
      <c r="B2107" t="s">
        <v>73</v>
      </c>
      <c r="C2107" s="11">
        <v>1988</v>
      </c>
      <c r="D2107" s="11">
        <v>2537</v>
      </c>
      <c r="E2107" s="12">
        <f>(D2107/126543)*100</f>
        <v>2.0048521056083701</v>
      </c>
      <c r="F2107" s="12">
        <f t="shared" si="111"/>
        <v>0.85359657888450369</v>
      </c>
      <c r="G2107" s="11">
        <v>3449</v>
      </c>
      <c r="H2107" s="11">
        <v>20.9</v>
      </c>
      <c r="I2107" s="11">
        <v>155.79</v>
      </c>
    </row>
    <row r="2108" spans="1:9" x14ac:dyDescent="0.35">
      <c r="A2108" t="s">
        <v>40</v>
      </c>
      <c r="B2108" t="s">
        <v>73</v>
      </c>
      <c r="C2108" s="11">
        <v>1988</v>
      </c>
      <c r="D2108" s="11">
        <v>11233</v>
      </c>
      <c r="E2108" s="12">
        <f t="shared" ref="E2108:E2140" si="112">(D2108/126543)*100</f>
        <v>8.8768244786357204</v>
      </c>
      <c r="F2108" s="12">
        <f t="shared" si="111"/>
        <v>3.7794443715449861</v>
      </c>
      <c r="G2108" s="11">
        <v>94732.7</v>
      </c>
      <c r="H2108" s="11">
        <v>21.5</v>
      </c>
      <c r="I2108" s="11">
        <v>166.81</v>
      </c>
    </row>
    <row r="2109" spans="1:9" x14ac:dyDescent="0.35">
      <c r="A2109" t="s">
        <v>85</v>
      </c>
      <c r="B2109" t="s">
        <v>73</v>
      </c>
      <c r="C2109" s="11">
        <v>1988</v>
      </c>
      <c r="D2109" s="11">
        <v>87</v>
      </c>
      <c r="E2109" s="12">
        <f t="shared" si="112"/>
        <v>6.8751333538797088E-2</v>
      </c>
      <c r="F2109" s="12">
        <f t="shared" si="111"/>
        <v>2.9271936288116602E-2</v>
      </c>
      <c r="G2109" s="11">
        <v>386.2</v>
      </c>
      <c r="H2109" s="11">
        <v>20.2</v>
      </c>
      <c r="I2109" s="11">
        <v>140.91</v>
      </c>
    </row>
    <row r="2110" spans="1:9" x14ac:dyDescent="0.35">
      <c r="A2110" t="s">
        <v>41</v>
      </c>
      <c r="B2110" t="s">
        <v>73</v>
      </c>
      <c r="C2110" s="11">
        <v>1988</v>
      </c>
      <c r="D2110" s="11">
        <v>901</v>
      </c>
      <c r="E2110" s="12">
        <f t="shared" si="112"/>
        <v>0.71201093699374918</v>
      </c>
      <c r="F2110" s="12">
        <f t="shared" si="111"/>
        <v>0.30314959305279382</v>
      </c>
      <c r="G2110" s="11">
        <v>2863.9</v>
      </c>
      <c r="H2110" s="11">
        <v>22.6</v>
      </c>
      <c r="I2110" s="11">
        <v>1046.23</v>
      </c>
    </row>
    <row r="2111" spans="1:9" x14ac:dyDescent="0.35">
      <c r="A2111" t="s">
        <v>42</v>
      </c>
      <c r="B2111" t="s">
        <v>73</v>
      </c>
      <c r="C2111" s="11">
        <v>1988</v>
      </c>
      <c r="D2111" s="11">
        <v>22388</v>
      </c>
      <c r="E2111" s="12">
        <f t="shared" si="112"/>
        <v>17.692009830650452</v>
      </c>
      <c r="F2111" s="12">
        <f t="shared" si="111"/>
        <v>7.5326449381420062</v>
      </c>
      <c r="G2111" s="11">
        <v>72782</v>
      </c>
      <c r="H2111" s="11">
        <v>22.6</v>
      </c>
      <c r="I2111" s="11">
        <v>822.47</v>
      </c>
    </row>
    <row r="2112" spans="1:9" x14ac:dyDescent="0.35">
      <c r="A2112" t="s">
        <v>43</v>
      </c>
      <c r="B2112" t="s">
        <v>73</v>
      </c>
      <c r="C2112" s="11">
        <v>1988</v>
      </c>
      <c r="D2112" s="11">
        <v>12290</v>
      </c>
      <c r="E2112" s="12">
        <f t="shared" si="112"/>
        <v>9.7121136688714511</v>
      </c>
      <c r="F2112" s="12">
        <f t="shared" si="111"/>
        <v>4.1350815744937135</v>
      </c>
      <c r="G2112" s="11">
        <v>90499</v>
      </c>
      <c r="H2112" s="11">
        <v>21.6</v>
      </c>
      <c r="I2112" s="11">
        <v>201.69</v>
      </c>
    </row>
    <row r="2113" spans="1:9" x14ac:dyDescent="0.35">
      <c r="A2113" t="s">
        <v>45</v>
      </c>
      <c r="B2113" t="s">
        <v>73</v>
      </c>
      <c r="C2113" s="11">
        <v>1988</v>
      </c>
      <c r="D2113" s="11">
        <v>1345</v>
      </c>
      <c r="E2113" s="12">
        <f t="shared" si="112"/>
        <v>1.0628798116055411</v>
      </c>
      <c r="F2113" s="12">
        <f t="shared" si="111"/>
        <v>0.45253740583352675</v>
      </c>
      <c r="G2113" s="11">
        <v>11085.7</v>
      </c>
      <c r="H2113" s="11">
        <v>22.1</v>
      </c>
      <c r="I2113" s="11">
        <v>151.85</v>
      </c>
    </row>
    <row r="2114" spans="1:9" x14ac:dyDescent="0.35">
      <c r="A2114" t="s">
        <v>46</v>
      </c>
      <c r="B2114" t="s">
        <v>73</v>
      </c>
      <c r="C2114" s="11">
        <v>1988</v>
      </c>
      <c r="D2114" s="11">
        <v>591</v>
      </c>
      <c r="E2114" s="12">
        <f t="shared" si="112"/>
        <v>0.46703492093596638</v>
      </c>
      <c r="F2114" s="12">
        <f t="shared" si="111"/>
        <v>0.19884729133651624</v>
      </c>
      <c r="G2114" s="11">
        <v>6720.1</v>
      </c>
      <c r="H2114" s="11">
        <v>23.8</v>
      </c>
      <c r="I2114" s="11">
        <v>156.57</v>
      </c>
    </row>
    <row r="2115" spans="1:9" x14ac:dyDescent="0.35">
      <c r="A2115" t="s">
        <v>47</v>
      </c>
      <c r="B2115" t="s">
        <v>73</v>
      </c>
      <c r="C2115" s="11">
        <v>1988</v>
      </c>
      <c r="D2115" s="11">
        <v>75</v>
      </c>
      <c r="E2115" s="12">
        <f t="shared" si="112"/>
        <v>5.9268390981721625E-2</v>
      </c>
      <c r="F2115" s="12">
        <f t="shared" si="111"/>
        <v>2.5234427834583274E-2</v>
      </c>
      <c r="G2115" s="11">
        <v>224.7</v>
      </c>
      <c r="H2115" s="11">
        <v>21.4</v>
      </c>
      <c r="I2115" s="11">
        <v>579.33000000000004</v>
      </c>
    </row>
    <row r="2116" spans="1:9" x14ac:dyDescent="0.35">
      <c r="A2116" t="s">
        <v>87</v>
      </c>
      <c r="B2116" t="s">
        <v>73</v>
      </c>
      <c r="C2116" s="11">
        <v>1988</v>
      </c>
      <c r="D2116" s="11">
        <v>208</v>
      </c>
      <c r="E2116" s="12">
        <f t="shared" si="112"/>
        <v>0.16437100432264132</v>
      </c>
      <c r="F2116" s="12">
        <f t="shared" si="111"/>
        <v>6.9983479861244299E-2</v>
      </c>
      <c r="G2116" s="11">
        <v>608.79999999999995</v>
      </c>
      <c r="H2116" s="11">
        <v>22.8</v>
      </c>
      <c r="I2116" s="11">
        <v>356.36</v>
      </c>
    </row>
    <row r="2117" spans="1:9" x14ac:dyDescent="0.35">
      <c r="A2117" t="s">
        <v>75</v>
      </c>
      <c r="B2117" t="s">
        <v>73</v>
      </c>
      <c r="C2117" s="11">
        <v>1988</v>
      </c>
      <c r="D2117" s="11">
        <v>1855</v>
      </c>
      <c r="E2117" s="12">
        <f t="shared" si="112"/>
        <v>1.4659048702812483</v>
      </c>
      <c r="F2117" s="12">
        <f t="shared" si="111"/>
        <v>0.62413151510869314</v>
      </c>
      <c r="G2117" s="11">
        <v>10582.4</v>
      </c>
      <c r="H2117" s="11">
        <v>20</v>
      </c>
      <c r="I2117" s="11">
        <v>340.92</v>
      </c>
    </row>
    <row r="2118" spans="1:9" x14ac:dyDescent="0.35">
      <c r="A2118" t="s">
        <v>88</v>
      </c>
      <c r="B2118" t="s">
        <v>73</v>
      </c>
      <c r="C2118" s="11">
        <v>1988</v>
      </c>
      <c r="D2118" s="11">
        <v>1629</v>
      </c>
      <c r="E2118" s="12">
        <f t="shared" si="112"/>
        <v>1.2873094521229937</v>
      </c>
      <c r="F2118" s="12">
        <f t="shared" si="111"/>
        <v>0.5480917725671488</v>
      </c>
      <c r="G2118" s="11">
        <v>2999.6</v>
      </c>
      <c r="H2118" s="11">
        <v>21.8</v>
      </c>
      <c r="I2118" s="11">
        <v>575.32000000000005</v>
      </c>
    </row>
    <row r="2119" spans="1:9" x14ac:dyDescent="0.35">
      <c r="A2119" t="s">
        <v>76</v>
      </c>
      <c r="B2119" t="s">
        <v>73</v>
      </c>
      <c r="C2119" s="11">
        <v>1988</v>
      </c>
      <c r="D2119" s="11">
        <v>12980</v>
      </c>
      <c r="E2119" s="12">
        <f t="shared" si="112"/>
        <v>10.25738286590329</v>
      </c>
      <c r="F2119" s="12">
        <f t="shared" si="111"/>
        <v>4.3672383105718797</v>
      </c>
      <c r="G2119" s="11">
        <v>97460.7</v>
      </c>
      <c r="H2119" s="11">
        <v>20.6</v>
      </c>
      <c r="I2119" s="11">
        <v>156</v>
      </c>
    </row>
    <row r="2120" spans="1:9" x14ac:dyDescent="0.35">
      <c r="A2120" t="s">
        <v>53</v>
      </c>
      <c r="B2120" t="s">
        <v>73</v>
      </c>
      <c r="C2120" s="11">
        <v>1988</v>
      </c>
      <c r="D2120" s="11">
        <v>67</v>
      </c>
      <c r="E2120" s="12">
        <f t="shared" si="112"/>
        <v>5.2946429277004659E-2</v>
      </c>
      <c r="F2120" s="12">
        <f t="shared" si="111"/>
        <v>2.2542755532227728E-2</v>
      </c>
      <c r="G2120" s="11">
        <v>259.5</v>
      </c>
      <c r="H2120" s="11">
        <v>25.6</v>
      </c>
      <c r="I2120" s="11">
        <v>234.2</v>
      </c>
    </row>
    <row r="2121" spans="1:9" x14ac:dyDescent="0.35">
      <c r="A2121" t="s">
        <v>78</v>
      </c>
      <c r="B2121" t="s">
        <v>73</v>
      </c>
      <c r="C2121" s="11">
        <v>1988</v>
      </c>
      <c r="D2121" s="11">
        <v>234</v>
      </c>
      <c r="E2121" s="12">
        <f t="shared" si="112"/>
        <v>0.18491737986297149</v>
      </c>
      <c r="F2121" s="12">
        <f t="shared" si="111"/>
        <v>7.8731414843899825E-2</v>
      </c>
      <c r="G2121" s="11">
        <v>315</v>
      </c>
      <c r="H2121" s="11">
        <v>22.8</v>
      </c>
      <c r="I2121" s="11">
        <v>490.39</v>
      </c>
    </row>
    <row r="2122" spans="1:9" x14ac:dyDescent="0.35">
      <c r="A2122" t="s">
        <v>54</v>
      </c>
      <c r="B2122" t="s">
        <v>73</v>
      </c>
      <c r="C2122" s="11">
        <v>1988</v>
      </c>
      <c r="D2122" s="11">
        <v>2653</v>
      </c>
      <c r="E2122" s="12">
        <f t="shared" si="112"/>
        <v>2.0965205503267663</v>
      </c>
      <c r="F2122" s="12">
        <f t="shared" si="111"/>
        <v>0.89262582726865913</v>
      </c>
      <c r="G2122" s="11">
        <v>7653.7</v>
      </c>
      <c r="H2122" s="11">
        <v>23</v>
      </c>
      <c r="I2122" s="11">
        <v>885.95</v>
      </c>
    </row>
    <row r="2123" spans="1:9" x14ac:dyDescent="0.35">
      <c r="A2123" t="s">
        <v>77</v>
      </c>
      <c r="B2123" t="s">
        <v>73</v>
      </c>
      <c r="C2123" s="11">
        <v>1988</v>
      </c>
      <c r="D2123" s="11">
        <v>97</v>
      </c>
      <c r="E2123" s="12">
        <f t="shared" si="112"/>
        <v>7.6653785669693303E-2</v>
      </c>
      <c r="F2123" s="12">
        <f t="shared" si="111"/>
        <v>3.2636526666061039E-2</v>
      </c>
      <c r="G2123" s="11">
        <v>434.4</v>
      </c>
      <c r="H2123" s="11">
        <v>18.600000000000001</v>
      </c>
      <c r="I2123" s="11">
        <v>727.88</v>
      </c>
    </row>
    <row r="2124" spans="1:9" x14ac:dyDescent="0.35">
      <c r="A2124" t="s">
        <v>55</v>
      </c>
      <c r="B2124" t="s">
        <v>73</v>
      </c>
      <c r="C2124" s="11">
        <v>1988</v>
      </c>
      <c r="D2124" s="11">
        <v>1418</v>
      </c>
      <c r="E2124" s="12">
        <f t="shared" si="112"/>
        <v>1.1205677121610838</v>
      </c>
      <c r="F2124" s="12">
        <f t="shared" si="111"/>
        <v>0.47709891559252116</v>
      </c>
      <c r="G2124" s="11">
        <v>7458.8</v>
      </c>
      <c r="H2124" s="11">
        <v>22.9</v>
      </c>
      <c r="I2124" s="11">
        <v>163.22</v>
      </c>
    </row>
    <row r="2125" spans="1:9" x14ac:dyDescent="0.35">
      <c r="A2125" t="s">
        <v>79</v>
      </c>
      <c r="B2125" t="s">
        <v>73</v>
      </c>
      <c r="C2125" s="11">
        <v>1988</v>
      </c>
      <c r="D2125" s="11">
        <v>58</v>
      </c>
      <c r="E2125" s="12">
        <f t="shared" si="112"/>
        <v>4.5834222359198061E-2</v>
      </c>
      <c r="F2125" s="12">
        <f t="shared" si="111"/>
        <v>1.9514624192077733E-2</v>
      </c>
      <c r="G2125" s="11">
        <v>116.7</v>
      </c>
      <c r="H2125" s="11">
        <v>22</v>
      </c>
      <c r="I2125" s="11">
        <v>285.61</v>
      </c>
    </row>
    <row r="2126" spans="1:9" x14ac:dyDescent="0.35">
      <c r="A2126" t="s">
        <v>59</v>
      </c>
      <c r="B2126" t="s">
        <v>73</v>
      </c>
      <c r="C2126" s="11">
        <v>1988</v>
      </c>
      <c r="D2126" s="11">
        <v>3478</v>
      </c>
      <c r="E2126" s="12">
        <f t="shared" si="112"/>
        <v>2.7484728511257042</v>
      </c>
      <c r="F2126" s="12">
        <f t="shared" si="111"/>
        <v>1.1702045334490752</v>
      </c>
      <c r="G2126" s="11">
        <v>13708.7</v>
      </c>
      <c r="H2126" s="11">
        <v>22</v>
      </c>
      <c r="I2126" s="11">
        <v>394.23</v>
      </c>
    </row>
    <row r="2127" spans="1:9" x14ac:dyDescent="0.35">
      <c r="A2127" t="s">
        <v>58</v>
      </c>
      <c r="B2127" t="s">
        <v>73</v>
      </c>
      <c r="C2127" s="11">
        <v>1988</v>
      </c>
      <c r="D2127" s="11">
        <v>25</v>
      </c>
      <c r="E2127" s="12">
        <f t="shared" si="112"/>
        <v>1.9756130327240544E-2</v>
      </c>
      <c r="F2127" s="12">
        <f t="shared" si="111"/>
        <v>8.4114759448610937E-3</v>
      </c>
      <c r="G2127" s="11">
        <v>42.6</v>
      </c>
      <c r="H2127" s="11">
        <v>23.1</v>
      </c>
      <c r="I2127" s="11">
        <v>1065.4000000000001</v>
      </c>
    </row>
    <row r="2128" spans="1:9" x14ac:dyDescent="0.35">
      <c r="A2128" t="s">
        <v>60</v>
      </c>
      <c r="B2128" t="s">
        <v>73</v>
      </c>
      <c r="C2128" s="11">
        <v>1988</v>
      </c>
      <c r="D2128" s="11">
        <v>8175</v>
      </c>
      <c r="E2128" s="12">
        <f t="shared" si="112"/>
        <v>6.4602546170076574</v>
      </c>
      <c r="F2128" s="12">
        <f t="shared" si="111"/>
        <v>2.7505526339695772</v>
      </c>
      <c r="G2128" s="11">
        <v>28221</v>
      </c>
      <c r="H2128" s="11">
        <v>20.3</v>
      </c>
      <c r="I2128" s="11">
        <v>688.02</v>
      </c>
    </row>
    <row r="2129" spans="1:9" x14ac:dyDescent="0.35">
      <c r="A2129" t="s">
        <v>113</v>
      </c>
      <c r="B2129" t="s">
        <v>73</v>
      </c>
      <c r="C2129" s="11">
        <v>1988</v>
      </c>
      <c r="D2129" s="11">
        <v>84</v>
      </c>
      <c r="E2129" s="12">
        <f t="shared" si="112"/>
        <v>6.6380597899528229E-2</v>
      </c>
      <c r="F2129" s="12">
        <f t="shared" si="111"/>
        <v>2.8262559174733273E-2</v>
      </c>
      <c r="G2129" s="11">
        <v>106.2</v>
      </c>
      <c r="H2129" s="11">
        <v>19.7</v>
      </c>
      <c r="I2129" s="11">
        <v>181.75</v>
      </c>
    </row>
    <row r="2130" spans="1:9" x14ac:dyDescent="0.35">
      <c r="A2130" t="s">
        <v>63</v>
      </c>
      <c r="B2130" t="s">
        <v>73</v>
      </c>
      <c r="C2130" s="11">
        <v>1988</v>
      </c>
      <c r="D2130" s="11">
        <v>912</v>
      </c>
      <c r="E2130" s="12">
        <f t="shared" si="112"/>
        <v>0.72070363433773499</v>
      </c>
      <c r="F2130" s="12">
        <f t="shared" si="111"/>
        <v>0.30685064246853266</v>
      </c>
      <c r="G2130" s="11">
        <v>6168.6</v>
      </c>
      <c r="H2130" s="11">
        <v>21.9</v>
      </c>
      <c r="I2130" s="11">
        <v>176.14</v>
      </c>
    </row>
    <row r="2131" spans="1:9" x14ac:dyDescent="0.35">
      <c r="A2131" t="s">
        <v>80</v>
      </c>
      <c r="B2131" t="s">
        <v>73</v>
      </c>
      <c r="C2131" s="11">
        <v>1988</v>
      </c>
      <c r="D2131" s="11">
        <v>6842</v>
      </c>
      <c r="E2131" s="12">
        <f t="shared" si="112"/>
        <v>5.4068577479591911</v>
      </c>
      <c r="F2131" s="12">
        <f t="shared" si="111"/>
        <v>2.3020527365895842</v>
      </c>
      <c r="G2131" s="11">
        <v>62355.6</v>
      </c>
      <c r="H2131" s="11">
        <v>22.3</v>
      </c>
      <c r="I2131" s="11">
        <v>174.53</v>
      </c>
    </row>
    <row r="2132" spans="1:9" x14ac:dyDescent="0.35">
      <c r="A2132" t="s">
        <v>64</v>
      </c>
      <c r="B2132" t="s">
        <v>73</v>
      </c>
      <c r="C2132" s="11">
        <v>1988</v>
      </c>
      <c r="D2132" s="11">
        <v>7318</v>
      </c>
      <c r="E2132" s="12">
        <f t="shared" si="112"/>
        <v>5.7830144693898511</v>
      </c>
      <c r="F2132" s="12">
        <f t="shared" si="111"/>
        <v>2.4622072385797393</v>
      </c>
      <c r="G2132" s="11">
        <v>55096</v>
      </c>
      <c r="H2132" s="11">
        <v>22.6</v>
      </c>
      <c r="I2132" s="11">
        <v>173.06</v>
      </c>
    </row>
    <row r="2133" spans="1:9" x14ac:dyDescent="0.35">
      <c r="A2133" t="s">
        <v>90</v>
      </c>
      <c r="B2133" t="s">
        <v>73</v>
      </c>
      <c r="C2133" s="11">
        <v>1988</v>
      </c>
      <c r="D2133" s="11">
        <v>842</v>
      </c>
      <c r="E2133" s="12">
        <f t="shared" si="112"/>
        <v>0.6653864694214614</v>
      </c>
      <c r="F2133" s="12">
        <f t="shared" si="111"/>
        <v>0.2832985098229216</v>
      </c>
      <c r="G2133" s="11">
        <v>6894.4</v>
      </c>
      <c r="H2133" s="11">
        <v>20.2</v>
      </c>
      <c r="I2133" s="11">
        <v>172.76</v>
      </c>
    </row>
    <row r="2134" spans="1:9" x14ac:dyDescent="0.35">
      <c r="A2134" t="s">
        <v>116</v>
      </c>
      <c r="B2134" t="s">
        <v>73</v>
      </c>
      <c r="C2134" s="11">
        <v>1988</v>
      </c>
      <c r="D2134" s="11">
        <v>50</v>
      </c>
      <c r="E2134" s="12">
        <f t="shared" si="112"/>
        <v>3.9512260654481088E-2</v>
      </c>
      <c r="F2134" s="12">
        <f t="shared" si="111"/>
        <v>1.6822951889722187E-2</v>
      </c>
      <c r="G2134" s="11">
        <v>294.60000000000002</v>
      </c>
      <c r="H2134" s="11">
        <v>22.2</v>
      </c>
      <c r="I2134" s="11">
        <v>175</v>
      </c>
    </row>
    <row r="2135" spans="1:9" x14ac:dyDescent="0.35">
      <c r="A2135" t="s">
        <v>83</v>
      </c>
      <c r="B2135" t="s">
        <v>73</v>
      </c>
      <c r="C2135" s="11">
        <v>1988</v>
      </c>
      <c r="D2135" s="11">
        <v>115</v>
      </c>
      <c r="E2135" s="12">
        <f t="shared" si="112"/>
        <v>9.0878199505306498E-2</v>
      </c>
      <c r="F2135" s="12">
        <f t="shared" si="111"/>
        <v>3.8692789346361028E-2</v>
      </c>
      <c r="G2135" s="11">
        <v>394.2</v>
      </c>
      <c r="H2135" s="11">
        <v>22.9</v>
      </c>
      <c r="I2135" s="11">
        <v>558.25</v>
      </c>
    </row>
    <row r="2136" spans="1:9" x14ac:dyDescent="0.35">
      <c r="A2136" t="s">
        <v>91</v>
      </c>
      <c r="B2136" t="s">
        <v>73</v>
      </c>
      <c r="C2136" s="11">
        <v>1988</v>
      </c>
      <c r="D2136" s="11">
        <v>122</v>
      </c>
      <c r="E2136" s="12">
        <f t="shared" si="112"/>
        <v>9.6409915996933854E-2</v>
      </c>
      <c r="F2136" s="12">
        <f t="shared" si="111"/>
        <v>4.1048002610922132E-2</v>
      </c>
      <c r="G2136" s="11">
        <v>332</v>
      </c>
      <c r="H2136" s="11">
        <v>20.9</v>
      </c>
      <c r="I2136" s="11">
        <v>150.09</v>
      </c>
    </row>
    <row r="2137" spans="1:9" x14ac:dyDescent="0.35">
      <c r="A2137" t="s">
        <v>82</v>
      </c>
      <c r="B2137" t="s">
        <v>73</v>
      </c>
      <c r="C2137" s="11">
        <v>1988</v>
      </c>
      <c r="D2137" s="11">
        <v>635</v>
      </c>
      <c r="E2137" s="12">
        <f t="shared" si="112"/>
        <v>0.50180571031190979</v>
      </c>
      <c r="F2137" s="12">
        <f t="shared" si="111"/>
        <v>0.21365148899947176</v>
      </c>
      <c r="G2137" s="11">
        <v>1313.6</v>
      </c>
      <c r="H2137" s="11">
        <v>22</v>
      </c>
      <c r="I2137" s="11">
        <v>174.62</v>
      </c>
    </row>
    <row r="2138" spans="1:9" x14ac:dyDescent="0.35">
      <c r="A2138" t="s">
        <v>68</v>
      </c>
      <c r="B2138" t="s">
        <v>73</v>
      </c>
      <c r="C2138" s="11">
        <v>1988</v>
      </c>
      <c r="D2138" s="11">
        <v>24961</v>
      </c>
      <c r="E2138" s="12">
        <f t="shared" si="112"/>
        <v>19.725310763930047</v>
      </c>
      <c r="F2138" s="12">
        <f t="shared" si="111"/>
        <v>8.3983540423871101</v>
      </c>
      <c r="G2138" s="11">
        <v>170091</v>
      </c>
      <c r="H2138" s="11">
        <v>19.2</v>
      </c>
      <c r="I2138" s="11">
        <v>817.48</v>
      </c>
    </row>
    <row r="2139" spans="1:9" x14ac:dyDescent="0.35">
      <c r="A2139" t="s">
        <v>69</v>
      </c>
      <c r="B2139" t="s">
        <v>73</v>
      </c>
      <c r="C2139" s="11">
        <v>1988</v>
      </c>
      <c r="D2139" s="11">
        <v>338</v>
      </c>
      <c r="E2139" s="12">
        <f t="shared" si="112"/>
        <v>0.26710288202429217</v>
      </c>
      <c r="F2139" s="12">
        <f t="shared" si="111"/>
        <v>0.11372315477452197</v>
      </c>
      <c r="G2139" s="11">
        <v>3669.1</v>
      </c>
      <c r="H2139" s="11">
        <v>21.2</v>
      </c>
      <c r="I2139" s="11">
        <v>186.32</v>
      </c>
    </row>
    <row r="2140" spans="1:9" x14ac:dyDescent="0.35">
      <c r="A2140" t="s">
        <v>70</v>
      </c>
      <c r="B2140" t="s">
        <v>73</v>
      </c>
      <c r="C2140" s="11">
        <v>1988</v>
      </c>
      <c r="D2140" s="11">
        <v>126543</v>
      </c>
      <c r="E2140" s="12">
        <f t="shared" si="112"/>
        <v>100</v>
      </c>
      <c r="F2140" s="12">
        <f t="shared" si="111"/>
        <v>42.576536019622289</v>
      </c>
      <c r="G2140" s="11">
        <v>759320.49999999988</v>
      </c>
    </row>
    <row r="2141" spans="1:9" x14ac:dyDescent="0.35">
      <c r="A2141" t="s">
        <v>30</v>
      </c>
      <c r="B2141" t="s">
        <v>28</v>
      </c>
      <c r="C2141" s="11">
        <v>1987</v>
      </c>
      <c r="D2141" s="11">
        <v>1811</v>
      </c>
      <c r="E2141" s="12">
        <f>(D2141/176250)*100</f>
        <v>1.027517730496454</v>
      </c>
      <c r="F2141" s="12">
        <f>(D2141/304086)*100</f>
        <v>0.59555520477759583</v>
      </c>
      <c r="G2141">
        <v>25766.9</v>
      </c>
      <c r="H2141" s="11">
        <v>16.100000000000001</v>
      </c>
      <c r="I2141" s="11">
        <v>173.38</v>
      </c>
    </row>
    <row r="2142" spans="1:9" x14ac:dyDescent="0.35">
      <c r="A2142" t="s">
        <v>31</v>
      </c>
      <c r="B2142" t="s">
        <v>28</v>
      </c>
      <c r="C2142" s="11">
        <v>1987</v>
      </c>
      <c r="D2142" s="11">
        <v>26920</v>
      </c>
      <c r="E2142" s="12">
        <f t="shared" ref="E2142:E2164" si="113">(D2142/176250)*100</f>
        <v>15.273758865248228</v>
      </c>
      <c r="F2142" s="12">
        <f t="shared" ref="F2142:F2198" si="114">(D2142/304086)*100</f>
        <v>8.8527587590352734</v>
      </c>
      <c r="G2142">
        <v>101366.1</v>
      </c>
      <c r="H2142" s="11">
        <v>22.5</v>
      </c>
      <c r="I2142" s="11">
        <v>921.98</v>
      </c>
    </row>
    <row r="2143" spans="1:9" x14ac:dyDescent="0.35">
      <c r="A2143" t="s">
        <v>3</v>
      </c>
      <c r="B2143" t="s">
        <v>28</v>
      </c>
      <c r="C2143" s="11">
        <v>1987</v>
      </c>
      <c r="D2143" s="11">
        <v>38490</v>
      </c>
      <c r="E2143" s="12">
        <f t="shared" si="113"/>
        <v>21.838297872340426</v>
      </c>
      <c r="F2143" s="12">
        <f t="shared" si="114"/>
        <v>12.657603441131785</v>
      </c>
      <c r="G2143" s="11">
        <v>290692.40000000002</v>
      </c>
      <c r="H2143" s="11">
        <v>20</v>
      </c>
      <c r="I2143" s="11">
        <v>172.28</v>
      </c>
    </row>
    <row r="2144" spans="1:9" x14ac:dyDescent="0.35">
      <c r="A2144" t="s">
        <v>97</v>
      </c>
      <c r="B2144" t="s">
        <v>28</v>
      </c>
      <c r="C2144" s="11">
        <v>1987</v>
      </c>
      <c r="D2144" s="11">
        <v>2219</v>
      </c>
      <c r="E2144" s="12">
        <f t="shared" si="113"/>
        <v>1.2590070921985816</v>
      </c>
      <c r="F2144" s="12">
        <f t="shared" si="114"/>
        <v>0.72972777437961633</v>
      </c>
      <c r="G2144" s="11">
        <v>15715.9</v>
      </c>
      <c r="H2144" s="11">
        <v>20.8</v>
      </c>
      <c r="I2144" s="11">
        <v>146.75</v>
      </c>
    </row>
    <row r="2145" spans="1:9" x14ac:dyDescent="0.35">
      <c r="A2145" t="s">
        <v>106</v>
      </c>
      <c r="B2145" t="s">
        <v>28</v>
      </c>
      <c r="C2145" s="11">
        <v>1987</v>
      </c>
      <c r="D2145" s="11">
        <v>58</v>
      </c>
      <c r="E2145" s="12">
        <f t="shared" si="113"/>
        <v>3.2907801418439714E-2</v>
      </c>
      <c r="F2145" s="12">
        <f t="shared" si="114"/>
        <v>1.9073551561071541E-2</v>
      </c>
      <c r="G2145" s="11">
        <v>21.4</v>
      </c>
      <c r="H2145" s="11">
        <v>18.7</v>
      </c>
      <c r="I2145" s="11">
        <v>115</v>
      </c>
    </row>
    <row r="2146" spans="1:9" x14ac:dyDescent="0.35">
      <c r="A2146" t="s">
        <v>107</v>
      </c>
      <c r="B2146" t="s">
        <v>28</v>
      </c>
      <c r="C2146" s="11">
        <v>1987</v>
      </c>
      <c r="D2146" s="11">
        <v>93</v>
      </c>
      <c r="E2146" s="12">
        <f t="shared" si="113"/>
        <v>5.2765957446808509E-2</v>
      </c>
      <c r="F2146" s="12">
        <f t="shared" si="114"/>
        <v>3.0583453365166432E-2</v>
      </c>
      <c r="G2146" s="11">
        <v>195.4</v>
      </c>
      <c r="H2146" s="11">
        <v>21.9</v>
      </c>
      <c r="I2146" s="11">
        <v>1043.73</v>
      </c>
    </row>
    <row r="2147" spans="1:9" x14ac:dyDescent="0.35">
      <c r="A2147" t="s">
        <v>108</v>
      </c>
      <c r="B2147" t="s">
        <v>28</v>
      </c>
      <c r="C2147" s="11">
        <v>1987</v>
      </c>
      <c r="D2147" s="11">
        <v>87</v>
      </c>
      <c r="E2147" s="12">
        <f t="shared" si="113"/>
        <v>4.9361702127659571E-2</v>
      </c>
      <c r="F2147" s="12">
        <f t="shared" si="114"/>
        <v>2.861032734160731E-2</v>
      </c>
      <c r="G2147" s="11">
        <v>320</v>
      </c>
      <c r="H2147" s="11">
        <v>17.100000000000001</v>
      </c>
      <c r="I2147" s="11">
        <v>0</v>
      </c>
    </row>
    <row r="2148" spans="1:9" x14ac:dyDescent="0.35">
      <c r="A2148" t="s">
        <v>4</v>
      </c>
      <c r="B2148" t="s">
        <v>28</v>
      </c>
      <c r="C2148" s="11">
        <v>1987</v>
      </c>
      <c r="D2148" s="11">
        <v>68870</v>
      </c>
      <c r="E2148" s="12">
        <f t="shared" si="113"/>
        <v>39.075177304964534</v>
      </c>
      <c r="F2148" s="12">
        <f t="shared" si="114"/>
        <v>22.648198207086153</v>
      </c>
      <c r="G2148" s="11">
        <v>619683.6</v>
      </c>
      <c r="H2148" s="11">
        <v>20.8</v>
      </c>
      <c r="I2148" s="11">
        <v>144.44999999999999</v>
      </c>
    </row>
    <row r="2149" spans="1:9" x14ac:dyDescent="0.35">
      <c r="A2149" t="s">
        <v>5</v>
      </c>
      <c r="B2149" t="s">
        <v>28</v>
      </c>
      <c r="C2149" s="11">
        <v>1987</v>
      </c>
      <c r="D2149" s="11">
        <v>3277</v>
      </c>
      <c r="E2149" s="12">
        <f t="shared" si="113"/>
        <v>1.8592907801418441</v>
      </c>
      <c r="F2149" s="12">
        <f t="shared" si="114"/>
        <v>1.0776556632005421</v>
      </c>
      <c r="G2149" s="11">
        <v>12053.5</v>
      </c>
      <c r="H2149" s="11">
        <v>21.7</v>
      </c>
      <c r="I2149" s="11">
        <v>410.16</v>
      </c>
    </row>
    <row r="2150" spans="1:9" x14ac:dyDescent="0.35">
      <c r="A2150" t="s">
        <v>98</v>
      </c>
      <c r="B2150" t="s">
        <v>28</v>
      </c>
      <c r="C2150" s="11">
        <v>1987</v>
      </c>
      <c r="D2150" s="11">
        <v>1158</v>
      </c>
      <c r="E2150" s="12">
        <f t="shared" si="113"/>
        <v>0.65702127659574461</v>
      </c>
      <c r="F2150" s="12">
        <f t="shared" si="114"/>
        <v>0.38081332254691108</v>
      </c>
      <c r="G2150" s="11">
        <v>8455.5</v>
      </c>
      <c r="H2150" s="11">
        <v>20.5</v>
      </c>
      <c r="I2150" s="11">
        <v>179.55</v>
      </c>
    </row>
    <row r="2151" spans="1:9" x14ac:dyDescent="0.35">
      <c r="A2151" t="s">
        <v>99</v>
      </c>
      <c r="B2151" t="s">
        <v>28</v>
      </c>
      <c r="C2151" s="11">
        <v>1987</v>
      </c>
      <c r="D2151" s="11">
        <v>290</v>
      </c>
      <c r="E2151" s="12">
        <f t="shared" si="113"/>
        <v>0.16453900709219857</v>
      </c>
      <c r="F2151" s="12">
        <f t="shared" si="114"/>
        <v>9.5367757805357695E-2</v>
      </c>
      <c r="G2151" s="11">
        <v>1990.4</v>
      </c>
      <c r="H2151" s="11">
        <v>18.600000000000001</v>
      </c>
      <c r="I2151" s="11">
        <v>254.51</v>
      </c>
    </row>
    <row r="2152" spans="1:9" x14ac:dyDescent="0.35">
      <c r="A2152" t="s">
        <v>8</v>
      </c>
      <c r="B2152" t="s">
        <v>28</v>
      </c>
      <c r="C2152" s="11">
        <v>1987</v>
      </c>
      <c r="D2152" s="11">
        <v>1614</v>
      </c>
      <c r="E2152" s="12">
        <f t="shared" si="113"/>
        <v>0.91574468085106386</v>
      </c>
      <c r="F2152" s="12">
        <f t="shared" si="114"/>
        <v>0.53077090033740459</v>
      </c>
      <c r="G2152" s="11">
        <v>10537.7</v>
      </c>
      <c r="H2152" s="11">
        <v>21.4</v>
      </c>
      <c r="I2152" s="11">
        <v>188.23</v>
      </c>
    </row>
    <row r="2153" spans="1:9" x14ac:dyDescent="0.35">
      <c r="A2153" t="s">
        <v>33</v>
      </c>
      <c r="B2153" t="s">
        <v>28</v>
      </c>
      <c r="C2153" s="11">
        <v>1987</v>
      </c>
      <c r="D2153" s="11">
        <v>1427</v>
      </c>
      <c r="E2153" s="12">
        <f t="shared" si="113"/>
        <v>0.80964539007092196</v>
      </c>
      <c r="F2153" s="12">
        <f t="shared" si="114"/>
        <v>0.46927513926981179</v>
      </c>
      <c r="G2153" s="11">
        <v>7436.8</v>
      </c>
      <c r="H2153" s="11">
        <v>21.1</v>
      </c>
      <c r="I2153" s="11">
        <v>266.74</v>
      </c>
    </row>
    <row r="2154" spans="1:9" x14ac:dyDescent="0.35">
      <c r="A2154" t="s">
        <v>11</v>
      </c>
      <c r="B2154" t="s">
        <v>28</v>
      </c>
      <c r="C2154" s="11">
        <v>1987</v>
      </c>
      <c r="D2154" s="11">
        <v>39</v>
      </c>
      <c r="E2154" s="12">
        <f t="shared" si="113"/>
        <v>2.2127659574468085E-2</v>
      </c>
      <c r="F2154" s="12">
        <f t="shared" si="114"/>
        <v>1.2825319153134311E-2</v>
      </c>
      <c r="G2154" s="11">
        <v>211.4</v>
      </c>
      <c r="H2154" s="11">
        <v>21.6</v>
      </c>
      <c r="I2154" s="11">
        <v>286.38</v>
      </c>
    </row>
    <row r="2155" spans="1:9" x14ac:dyDescent="0.35">
      <c r="A2155" t="s">
        <v>34</v>
      </c>
      <c r="B2155" t="s">
        <v>28</v>
      </c>
      <c r="C2155" s="11">
        <v>1987</v>
      </c>
      <c r="D2155" s="11">
        <v>2080</v>
      </c>
      <c r="E2155" s="12">
        <f t="shared" si="113"/>
        <v>1.1801418439716311</v>
      </c>
      <c r="F2155" s="12">
        <f t="shared" si="114"/>
        <v>0.68401702150049659</v>
      </c>
      <c r="G2155" s="11">
        <v>11346</v>
      </c>
      <c r="H2155" s="11">
        <v>20</v>
      </c>
      <c r="I2155" s="11">
        <v>124.64</v>
      </c>
    </row>
    <row r="2156" spans="1:9" x14ac:dyDescent="0.35">
      <c r="A2156" t="s">
        <v>13</v>
      </c>
      <c r="B2156" t="s">
        <v>28</v>
      </c>
      <c r="C2156" s="11">
        <v>1987</v>
      </c>
      <c r="D2156" s="11">
        <v>1793</v>
      </c>
      <c r="E2156" s="12">
        <f t="shared" si="113"/>
        <v>1.0173049645390071</v>
      </c>
      <c r="F2156" s="12">
        <f t="shared" si="114"/>
        <v>0.5896358267069185</v>
      </c>
      <c r="G2156" s="11">
        <v>6325.1</v>
      </c>
      <c r="H2156" s="11">
        <v>20.100000000000001</v>
      </c>
      <c r="I2156" s="11">
        <v>489.89</v>
      </c>
    </row>
    <row r="2157" spans="1:9" x14ac:dyDescent="0.35">
      <c r="A2157" t="s">
        <v>15</v>
      </c>
      <c r="B2157" t="s">
        <v>28</v>
      </c>
      <c r="C2157" s="11">
        <v>1987</v>
      </c>
      <c r="D2157" s="11">
        <v>14053</v>
      </c>
      <c r="E2157" s="12">
        <f t="shared" si="113"/>
        <v>7.9733333333333336</v>
      </c>
      <c r="F2157" s="12">
        <f t="shared" si="114"/>
        <v>4.6213900015127294</v>
      </c>
      <c r="G2157" s="11">
        <v>58910.9</v>
      </c>
      <c r="H2157" s="11">
        <v>22.1</v>
      </c>
      <c r="I2157" s="11">
        <v>413.52</v>
      </c>
    </row>
    <row r="2158" spans="1:9" x14ac:dyDescent="0.35">
      <c r="A2158" t="s">
        <v>36</v>
      </c>
      <c r="B2158" t="s">
        <v>28</v>
      </c>
      <c r="C2158" s="11">
        <v>1987</v>
      </c>
      <c r="D2158" s="11">
        <v>218</v>
      </c>
      <c r="E2158" s="12">
        <f t="shared" si="113"/>
        <v>0.12368794326241134</v>
      </c>
      <c r="F2158" s="12">
        <f t="shared" si="114"/>
        <v>7.1690245522648202E-2</v>
      </c>
      <c r="G2158" s="11">
        <v>387.4</v>
      </c>
      <c r="H2158" s="11">
        <v>21.3</v>
      </c>
      <c r="I2158" s="11">
        <v>218.96</v>
      </c>
    </row>
    <row r="2159" spans="1:9" x14ac:dyDescent="0.35">
      <c r="A2159" t="s">
        <v>17</v>
      </c>
      <c r="B2159" t="s">
        <v>28</v>
      </c>
      <c r="C2159" s="11">
        <v>1987</v>
      </c>
      <c r="D2159" s="11">
        <v>2556</v>
      </c>
      <c r="E2159" s="12">
        <f t="shared" si="113"/>
        <v>1.4502127659574469</v>
      </c>
      <c r="F2159" s="12">
        <f t="shared" si="114"/>
        <v>0.84055168603618724</v>
      </c>
      <c r="G2159" s="11">
        <v>14092.9</v>
      </c>
      <c r="H2159" s="11">
        <v>20.6</v>
      </c>
      <c r="I2159" s="11">
        <v>253.91</v>
      </c>
    </row>
    <row r="2160" spans="1:9" x14ac:dyDescent="0.35">
      <c r="A2160" t="s">
        <v>100</v>
      </c>
      <c r="B2160" t="s">
        <v>28</v>
      </c>
      <c r="C2160" s="11">
        <v>1987</v>
      </c>
      <c r="D2160" s="11">
        <v>890</v>
      </c>
      <c r="E2160" s="12">
        <f t="shared" si="113"/>
        <v>0.50496453900709215</v>
      </c>
      <c r="F2160" s="12">
        <f t="shared" si="114"/>
        <v>0.29268036016127014</v>
      </c>
      <c r="G2160" s="11">
        <v>6967.8</v>
      </c>
      <c r="H2160" s="11">
        <v>20.7</v>
      </c>
      <c r="I2160" s="11">
        <v>135.59</v>
      </c>
    </row>
    <row r="2161" spans="1:9" x14ac:dyDescent="0.35">
      <c r="A2161" t="s">
        <v>101</v>
      </c>
      <c r="B2161" t="s">
        <v>28</v>
      </c>
      <c r="C2161" s="11">
        <v>1987</v>
      </c>
      <c r="D2161" s="11">
        <v>513</v>
      </c>
      <c r="E2161" s="12">
        <f t="shared" si="113"/>
        <v>0.29106382978723405</v>
      </c>
      <c r="F2161" s="12">
        <f t="shared" si="114"/>
        <v>0.16870227501430518</v>
      </c>
      <c r="G2161" s="11">
        <v>1418.5</v>
      </c>
      <c r="H2161" s="11">
        <v>20.399999999999999</v>
      </c>
      <c r="I2161" s="11">
        <v>209.63</v>
      </c>
    </row>
    <row r="2162" spans="1:9" x14ac:dyDescent="0.35">
      <c r="A2162" t="s">
        <v>38</v>
      </c>
      <c r="B2162" t="s">
        <v>28</v>
      </c>
      <c r="C2162" s="11">
        <v>1987</v>
      </c>
      <c r="D2162" s="11">
        <v>7579</v>
      </c>
      <c r="E2162" s="12">
        <f t="shared" si="113"/>
        <v>4.3001418439716312</v>
      </c>
      <c r="F2162" s="12">
        <f t="shared" si="114"/>
        <v>2.492387022092434</v>
      </c>
      <c r="G2162" s="11">
        <v>25368.9</v>
      </c>
      <c r="H2162" s="11">
        <v>21.4</v>
      </c>
      <c r="I2162" s="11">
        <v>363.18</v>
      </c>
    </row>
    <row r="2163" spans="1:9" x14ac:dyDescent="0.35">
      <c r="A2163" t="s">
        <v>23</v>
      </c>
      <c r="B2163" t="s">
        <v>28</v>
      </c>
      <c r="C2163" s="11">
        <v>1987</v>
      </c>
      <c r="D2163" s="11">
        <v>215</v>
      </c>
      <c r="E2163" s="12">
        <f t="shared" si="113"/>
        <v>0.12198581560283688</v>
      </c>
      <c r="F2163" s="12">
        <f t="shared" si="114"/>
        <v>7.0703682510868629E-2</v>
      </c>
      <c r="G2163" s="11">
        <v>3812.4</v>
      </c>
      <c r="H2163" s="11">
        <v>21.1</v>
      </c>
      <c r="I2163" s="11">
        <v>130.07</v>
      </c>
    </row>
    <row r="2164" spans="1:9" x14ac:dyDescent="0.35">
      <c r="A2164" t="s">
        <v>24</v>
      </c>
      <c r="B2164" t="s">
        <v>28</v>
      </c>
      <c r="C2164" s="11">
        <v>1987</v>
      </c>
      <c r="D2164" s="11">
        <v>176250</v>
      </c>
      <c r="E2164" s="12">
        <f t="shared" si="113"/>
        <v>100</v>
      </c>
      <c r="F2164" s="12">
        <f t="shared" si="114"/>
        <v>57.960576942049293</v>
      </c>
      <c r="G2164" s="11">
        <v>1223076.8999999997</v>
      </c>
    </row>
    <row r="2165" spans="1:9" x14ac:dyDescent="0.35">
      <c r="A2165" t="s">
        <v>102</v>
      </c>
      <c r="B2165" t="s">
        <v>73</v>
      </c>
      <c r="C2165" s="11">
        <v>1987</v>
      </c>
      <c r="D2165" s="11">
        <v>53</v>
      </c>
      <c r="E2165" s="12">
        <f>(D2165/127836)*100</f>
        <v>4.1459369817578771E-2</v>
      </c>
      <c r="F2165" s="12">
        <f t="shared" si="114"/>
        <v>1.7429279874772267E-2</v>
      </c>
      <c r="G2165">
        <v>299.89999999999998</v>
      </c>
      <c r="H2165">
        <v>21.1</v>
      </c>
      <c r="I2165">
        <v>111.85</v>
      </c>
    </row>
    <row r="2166" spans="1:9" x14ac:dyDescent="0.35">
      <c r="A2166" t="s">
        <v>74</v>
      </c>
      <c r="B2166" t="s">
        <v>73</v>
      </c>
      <c r="C2166" s="11">
        <v>1987</v>
      </c>
      <c r="D2166" s="11">
        <v>2751</v>
      </c>
      <c r="E2166" s="12">
        <f t="shared" ref="E2166:E2198" si="115">(D2166/127836)*100</f>
        <v>2.1519759692105511</v>
      </c>
      <c r="F2166" s="12">
        <f t="shared" si="114"/>
        <v>0.90467828180185861</v>
      </c>
      <c r="G2166" s="11">
        <v>683</v>
      </c>
      <c r="H2166" s="11">
        <v>22.8</v>
      </c>
      <c r="I2166" s="11">
        <v>144.65</v>
      </c>
    </row>
    <row r="2167" spans="1:9" x14ac:dyDescent="0.35">
      <c r="A2167" t="s">
        <v>40</v>
      </c>
      <c r="B2167" t="s">
        <v>73</v>
      </c>
      <c r="C2167" s="11">
        <v>1987</v>
      </c>
      <c r="D2167" s="11">
        <v>11384</v>
      </c>
      <c r="E2167" s="12">
        <f t="shared" si="115"/>
        <v>8.9051597359116368</v>
      </c>
      <c r="F2167" s="12">
        <f t="shared" si="114"/>
        <v>3.7436777753661792</v>
      </c>
      <c r="G2167" s="11">
        <v>74245</v>
      </c>
      <c r="H2167" s="11">
        <v>22.3</v>
      </c>
      <c r="I2167" s="11">
        <v>141.77000000000001</v>
      </c>
    </row>
    <row r="2168" spans="1:9" x14ac:dyDescent="0.35">
      <c r="A2168" t="s">
        <v>85</v>
      </c>
      <c r="B2168" t="s">
        <v>73</v>
      </c>
      <c r="C2168" s="11">
        <v>1987</v>
      </c>
      <c r="D2168" s="11">
        <v>98</v>
      </c>
      <c r="E2168" s="12">
        <f t="shared" si="115"/>
        <v>7.6660721549485278E-2</v>
      </c>
      <c r="F2168" s="12">
        <f t="shared" si="114"/>
        <v>3.2227725051465705E-2</v>
      </c>
      <c r="G2168" s="11">
        <v>87.4</v>
      </c>
      <c r="H2168" s="11">
        <v>21.9</v>
      </c>
      <c r="I2168" s="11">
        <v>134.16</v>
      </c>
    </row>
    <row r="2169" spans="1:9" x14ac:dyDescent="0.35">
      <c r="A2169" t="s">
        <v>41</v>
      </c>
      <c r="B2169" t="s">
        <v>73</v>
      </c>
      <c r="C2169" s="11">
        <v>1987</v>
      </c>
      <c r="D2169" s="11">
        <v>681</v>
      </c>
      <c r="E2169" s="12">
        <f t="shared" si="115"/>
        <v>0.53271378954285176</v>
      </c>
      <c r="F2169" s="12">
        <f t="shared" si="114"/>
        <v>0.22394980367396064</v>
      </c>
      <c r="G2169" s="11">
        <v>2156.1</v>
      </c>
      <c r="H2169" s="11">
        <v>23.1</v>
      </c>
      <c r="I2169" s="11">
        <v>962.54</v>
      </c>
    </row>
    <row r="2170" spans="1:9" x14ac:dyDescent="0.35">
      <c r="A2170" t="s">
        <v>42</v>
      </c>
      <c r="B2170" t="s">
        <v>73</v>
      </c>
      <c r="C2170" s="11">
        <v>1987</v>
      </c>
      <c r="D2170" s="11">
        <v>22105</v>
      </c>
      <c r="E2170" s="12">
        <f t="shared" si="115"/>
        <v>17.291686222973183</v>
      </c>
      <c r="F2170" s="12">
        <f t="shared" si="114"/>
        <v>7.2693251251290754</v>
      </c>
      <c r="G2170" s="11">
        <v>64615.9</v>
      </c>
      <c r="H2170" s="11">
        <v>23</v>
      </c>
      <c r="I2170" s="11">
        <v>630.99</v>
      </c>
    </row>
    <row r="2171" spans="1:9" x14ac:dyDescent="0.35">
      <c r="A2171" t="s">
        <v>43</v>
      </c>
      <c r="B2171" t="s">
        <v>73</v>
      </c>
      <c r="C2171" s="11">
        <v>1987</v>
      </c>
      <c r="D2171" s="11">
        <v>12827</v>
      </c>
      <c r="E2171" s="12">
        <f t="shared" si="115"/>
        <v>10.033949748114772</v>
      </c>
      <c r="F2171" s="12">
        <f t="shared" si="114"/>
        <v>4.2182145840321494</v>
      </c>
      <c r="G2171" s="11">
        <v>72280.899999999994</v>
      </c>
      <c r="H2171" s="11">
        <v>22.4</v>
      </c>
      <c r="I2171" s="11">
        <v>158.58000000000001</v>
      </c>
    </row>
    <row r="2172" spans="1:9" x14ac:dyDescent="0.35">
      <c r="A2172" t="s">
        <v>45</v>
      </c>
      <c r="B2172" t="s">
        <v>73</v>
      </c>
      <c r="C2172" s="11">
        <v>1987</v>
      </c>
      <c r="D2172" s="11">
        <v>1345</v>
      </c>
      <c r="E2172" s="12">
        <f t="shared" si="115"/>
        <v>1.0521292906536499</v>
      </c>
      <c r="F2172" s="12">
        <f t="shared" si="114"/>
        <v>0.44230908361450377</v>
      </c>
      <c r="G2172" s="11">
        <v>7614.7</v>
      </c>
      <c r="H2172" s="11">
        <v>23.5</v>
      </c>
      <c r="I2172" s="11">
        <v>124.77</v>
      </c>
    </row>
    <row r="2173" spans="1:9" x14ac:dyDescent="0.35">
      <c r="A2173" t="s">
        <v>46</v>
      </c>
      <c r="B2173" t="s">
        <v>73</v>
      </c>
      <c r="C2173" s="11">
        <v>1987</v>
      </c>
      <c r="D2173" s="11">
        <v>591</v>
      </c>
      <c r="E2173" s="12">
        <f t="shared" si="115"/>
        <v>0.46231108607903876</v>
      </c>
      <c r="F2173" s="12">
        <f t="shared" si="114"/>
        <v>0.19435291332057381</v>
      </c>
      <c r="G2173" s="11">
        <v>6048</v>
      </c>
      <c r="H2173" s="11">
        <v>22.1</v>
      </c>
      <c r="I2173" s="11">
        <v>129.72999999999999</v>
      </c>
    </row>
    <row r="2174" spans="1:9" x14ac:dyDescent="0.35">
      <c r="A2174" t="s">
        <v>47</v>
      </c>
      <c r="B2174" t="s">
        <v>73</v>
      </c>
      <c r="C2174" s="11">
        <v>1987</v>
      </c>
      <c r="D2174" s="11">
        <v>80</v>
      </c>
      <c r="E2174" s="12">
        <f t="shared" si="115"/>
        <v>6.2580180856722678E-2</v>
      </c>
      <c r="F2174" s="12">
        <f t="shared" si="114"/>
        <v>2.6308346980788329E-2</v>
      </c>
      <c r="G2174" s="11">
        <v>186.4</v>
      </c>
      <c r="H2174" s="11">
        <v>21.5</v>
      </c>
      <c r="I2174" s="11">
        <v>476.69</v>
      </c>
    </row>
    <row r="2175" spans="1:9" x14ac:dyDescent="0.35">
      <c r="A2175" t="s">
        <v>87</v>
      </c>
      <c r="B2175" t="s">
        <v>73</v>
      </c>
      <c r="C2175" s="11">
        <v>1987</v>
      </c>
      <c r="D2175" s="11">
        <v>180</v>
      </c>
      <c r="E2175" s="12">
        <f t="shared" si="115"/>
        <v>0.14080540692762603</v>
      </c>
      <c r="F2175" s="12">
        <f t="shared" si="114"/>
        <v>5.9193780706773745E-2</v>
      </c>
      <c r="G2175" s="11">
        <v>512.4</v>
      </c>
      <c r="H2175" s="11">
        <v>22.4</v>
      </c>
      <c r="I2175" s="11">
        <v>293.76</v>
      </c>
    </row>
    <row r="2176" spans="1:9" x14ac:dyDescent="0.35">
      <c r="A2176" t="s">
        <v>75</v>
      </c>
      <c r="B2176" t="s">
        <v>73</v>
      </c>
      <c r="C2176" s="11">
        <v>1987</v>
      </c>
      <c r="D2176" s="11">
        <v>2134</v>
      </c>
      <c r="E2176" s="12">
        <f t="shared" si="115"/>
        <v>1.6693263243530776</v>
      </c>
      <c r="F2176" s="12">
        <f t="shared" si="114"/>
        <v>0.70177515571252869</v>
      </c>
      <c r="G2176" s="11">
        <v>11434.3</v>
      </c>
      <c r="H2176" s="11">
        <v>19.8</v>
      </c>
      <c r="I2176" s="11">
        <v>247.09</v>
      </c>
    </row>
    <row r="2177" spans="1:18" x14ac:dyDescent="0.35">
      <c r="A2177" t="s">
        <v>88</v>
      </c>
      <c r="B2177" t="s">
        <v>73</v>
      </c>
      <c r="C2177" s="11">
        <v>1987</v>
      </c>
      <c r="D2177" s="11">
        <v>1932</v>
      </c>
      <c r="E2177" s="12">
        <f t="shared" si="115"/>
        <v>1.5113113676898526</v>
      </c>
      <c r="F2177" s="12">
        <f t="shared" si="114"/>
        <v>0.63534657958603824</v>
      </c>
      <c r="G2177" s="11">
        <v>4985.3</v>
      </c>
      <c r="H2177" s="11">
        <v>21.7</v>
      </c>
      <c r="I2177" s="11">
        <v>347.94</v>
      </c>
    </row>
    <row r="2178" spans="1:18" x14ac:dyDescent="0.35">
      <c r="A2178" t="s">
        <v>76</v>
      </c>
      <c r="B2178" t="s">
        <v>73</v>
      </c>
      <c r="C2178" s="11">
        <v>1987</v>
      </c>
      <c r="D2178" s="11">
        <v>13815</v>
      </c>
      <c r="E2178" s="12">
        <f t="shared" si="115"/>
        <v>10.806814981695297</v>
      </c>
      <c r="F2178" s="12">
        <f t="shared" si="114"/>
        <v>4.5431226692448847</v>
      </c>
      <c r="G2178" s="11">
        <v>108116.9</v>
      </c>
      <c r="H2178" s="11">
        <v>21.7</v>
      </c>
      <c r="I2178" s="11">
        <v>129.66</v>
      </c>
    </row>
    <row r="2179" spans="1:18" x14ac:dyDescent="0.35">
      <c r="A2179" t="s">
        <v>53</v>
      </c>
      <c r="B2179" t="s">
        <v>73</v>
      </c>
      <c r="C2179" s="11">
        <v>1987</v>
      </c>
      <c r="D2179" s="11">
        <v>63</v>
      </c>
      <c r="E2179" s="12">
        <f t="shared" si="115"/>
        <v>4.9281892424669113E-2</v>
      </c>
      <c r="F2179" s="12">
        <f t="shared" si="114"/>
        <v>2.0717823247370808E-2</v>
      </c>
      <c r="G2179" s="11">
        <v>338.4</v>
      </c>
      <c r="H2179" s="11">
        <v>24</v>
      </c>
      <c r="I2179" s="11">
        <v>268.44</v>
      </c>
    </row>
    <row r="2180" spans="1:18" x14ac:dyDescent="0.35">
      <c r="A2180" t="s">
        <v>78</v>
      </c>
      <c r="B2180" t="s">
        <v>73</v>
      </c>
      <c r="C2180" s="11">
        <v>1987</v>
      </c>
      <c r="D2180" s="11">
        <v>352</v>
      </c>
      <c r="E2180" s="12">
        <f t="shared" si="115"/>
        <v>0.27535279576957977</v>
      </c>
      <c r="F2180" s="12">
        <f t="shared" si="114"/>
        <v>0.11575672671546866</v>
      </c>
      <c r="G2180" s="11">
        <v>286.60000000000002</v>
      </c>
      <c r="H2180" s="11">
        <v>22.5</v>
      </c>
      <c r="I2180" s="11">
        <v>343.54</v>
      </c>
    </row>
    <row r="2181" spans="1:18" x14ac:dyDescent="0.35">
      <c r="A2181" t="s">
        <v>54</v>
      </c>
      <c r="B2181" t="s">
        <v>73</v>
      </c>
      <c r="C2181" s="11">
        <v>1987</v>
      </c>
      <c r="D2181" s="11">
        <v>2384</v>
      </c>
      <c r="E2181" s="12">
        <f t="shared" si="115"/>
        <v>1.8648893895303358</v>
      </c>
      <c r="F2181" s="12">
        <f t="shared" si="114"/>
        <v>0.7839887400274923</v>
      </c>
      <c r="G2181" s="11">
        <v>6782</v>
      </c>
      <c r="H2181" s="11">
        <v>23.1</v>
      </c>
      <c r="I2181" s="11">
        <v>766.57</v>
      </c>
    </row>
    <row r="2182" spans="1:18" x14ac:dyDescent="0.35">
      <c r="A2182" t="s">
        <v>77</v>
      </c>
      <c r="B2182" t="s">
        <v>73</v>
      </c>
      <c r="C2182" s="11">
        <v>1987</v>
      </c>
      <c r="D2182" s="11">
        <v>52</v>
      </c>
      <c r="E2182" s="12">
        <f t="shared" si="115"/>
        <v>4.0677117556869737E-2</v>
      </c>
      <c r="F2182" s="12">
        <f t="shared" si="114"/>
        <v>1.7100425537512415E-2</v>
      </c>
      <c r="G2182" s="11">
        <v>371.4</v>
      </c>
      <c r="H2182" s="11">
        <v>18.100000000000001</v>
      </c>
      <c r="I2182" s="11">
        <v>745.62</v>
      </c>
    </row>
    <row r="2183" spans="1:18" x14ac:dyDescent="0.35">
      <c r="A2183" t="s">
        <v>55</v>
      </c>
      <c r="B2183" t="s">
        <v>73</v>
      </c>
      <c r="C2183" s="11">
        <v>1987</v>
      </c>
      <c r="D2183" s="11">
        <v>1710</v>
      </c>
      <c r="E2183" s="12">
        <f t="shared" si="115"/>
        <v>1.3376513658124471</v>
      </c>
      <c r="F2183" s="12">
        <f t="shared" si="114"/>
        <v>0.5623409167143506</v>
      </c>
      <c r="G2183" s="11">
        <v>6214.9</v>
      </c>
      <c r="H2183" s="11">
        <v>23.6</v>
      </c>
      <c r="I2183" s="11">
        <v>129.44999999999999</v>
      </c>
    </row>
    <row r="2184" spans="1:18" x14ac:dyDescent="0.35">
      <c r="A2184" t="s">
        <v>79</v>
      </c>
      <c r="B2184" t="s">
        <v>73</v>
      </c>
      <c r="C2184" s="11">
        <v>1987</v>
      </c>
      <c r="D2184" s="11">
        <v>58</v>
      </c>
      <c r="E2184" s="12">
        <f t="shared" si="115"/>
        <v>4.5370631121123939E-2</v>
      </c>
      <c r="F2184" s="12">
        <f t="shared" si="114"/>
        <v>1.9073551561071541E-2</v>
      </c>
      <c r="G2184" s="11">
        <v>71.099999999999994</v>
      </c>
      <c r="H2184" s="11">
        <v>22</v>
      </c>
      <c r="I2184" s="11">
        <v>389.17</v>
      </c>
      <c r="Q2184" s="11"/>
    </row>
    <row r="2185" spans="1:18" x14ac:dyDescent="0.35">
      <c r="A2185" t="s">
        <v>59</v>
      </c>
      <c r="B2185" t="s">
        <v>73</v>
      </c>
      <c r="C2185" s="11">
        <v>1987</v>
      </c>
      <c r="D2185" s="11">
        <v>3763</v>
      </c>
      <c r="E2185" s="12">
        <f t="shared" si="115"/>
        <v>2.9436152570480929</v>
      </c>
      <c r="F2185" s="12">
        <f t="shared" si="114"/>
        <v>1.2374788711088311</v>
      </c>
      <c r="G2185" s="11">
        <v>11467.7</v>
      </c>
      <c r="H2185" s="11">
        <v>22.7</v>
      </c>
      <c r="I2185" s="11">
        <v>333.51</v>
      </c>
    </row>
    <row r="2186" spans="1:18" x14ac:dyDescent="0.35">
      <c r="A2186" t="s">
        <v>60</v>
      </c>
      <c r="B2186" t="s">
        <v>73</v>
      </c>
      <c r="C2186" s="11">
        <v>1987</v>
      </c>
      <c r="D2186" s="11">
        <v>7758</v>
      </c>
      <c r="E2186" s="12">
        <f t="shared" si="115"/>
        <v>6.0687130385806816</v>
      </c>
      <c r="F2186" s="12">
        <f t="shared" si="114"/>
        <v>2.5512519484619482</v>
      </c>
      <c r="G2186" s="11">
        <v>29765.8</v>
      </c>
      <c r="H2186" s="11">
        <v>20.100000000000001</v>
      </c>
      <c r="I2186" s="11">
        <v>573.39</v>
      </c>
      <c r="R2186" s="11"/>
    </row>
    <row r="2187" spans="1:18" x14ac:dyDescent="0.35">
      <c r="A2187" t="s">
        <v>113</v>
      </c>
      <c r="B2187" t="s">
        <v>73</v>
      </c>
      <c r="C2187" s="11">
        <v>1987</v>
      </c>
      <c r="D2187" s="11">
        <v>148</v>
      </c>
      <c r="E2187" s="12">
        <f t="shared" si="115"/>
        <v>0.11577333458493695</v>
      </c>
      <c r="F2187" s="12">
        <f t="shared" si="114"/>
        <v>4.8670441914458407E-2</v>
      </c>
      <c r="G2187" s="11">
        <v>225.6</v>
      </c>
      <c r="H2187" s="11">
        <v>20.8</v>
      </c>
      <c r="I2187" s="11">
        <v>220.81</v>
      </c>
    </row>
    <row r="2188" spans="1:18" x14ac:dyDescent="0.35">
      <c r="A2188" t="s">
        <v>63</v>
      </c>
      <c r="B2188" t="s">
        <v>73</v>
      </c>
      <c r="C2188" s="11">
        <v>1987</v>
      </c>
      <c r="D2188" s="11">
        <v>958</v>
      </c>
      <c r="E2188" s="12">
        <f t="shared" si="115"/>
        <v>0.74939766575925404</v>
      </c>
      <c r="F2188" s="12">
        <f t="shared" si="114"/>
        <v>0.31504245509494028</v>
      </c>
      <c r="G2188" s="11">
        <v>5647.4</v>
      </c>
      <c r="H2188" s="11">
        <v>22.9</v>
      </c>
      <c r="I2188" s="11">
        <v>125.1</v>
      </c>
    </row>
    <row r="2189" spans="1:18" x14ac:dyDescent="0.35">
      <c r="A2189" t="s">
        <v>80</v>
      </c>
      <c r="B2189" t="s">
        <v>73</v>
      </c>
      <c r="C2189" s="11">
        <v>1987</v>
      </c>
      <c r="D2189" s="11">
        <v>7200</v>
      </c>
      <c r="E2189" s="12">
        <f t="shared" si="115"/>
        <v>5.6322162771050408</v>
      </c>
      <c r="F2189" s="12">
        <f t="shared" si="114"/>
        <v>2.3677512282709494</v>
      </c>
      <c r="G2189" s="11">
        <v>51269.5</v>
      </c>
      <c r="H2189" s="11">
        <v>22.3</v>
      </c>
      <c r="I2189" s="11">
        <v>126.59</v>
      </c>
    </row>
    <row r="2190" spans="1:18" x14ac:dyDescent="0.35">
      <c r="A2190" t="s">
        <v>64</v>
      </c>
      <c r="B2190" t="s">
        <v>73</v>
      </c>
      <c r="C2190" s="11">
        <v>1987</v>
      </c>
      <c r="D2190" s="11">
        <v>7678</v>
      </c>
      <c r="E2190" s="12">
        <f t="shared" si="115"/>
        <v>6.0061328577239586</v>
      </c>
      <c r="F2190" s="12">
        <f t="shared" si="114"/>
        <v>2.5249436014811599</v>
      </c>
      <c r="G2190" s="11">
        <v>43315.3</v>
      </c>
      <c r="H2190" s="11">
        <v>22.8</v>
      </c>
      <c r="I2190" s="11">
        <v>130.6</v>
      </c>
    </row>
    <row r="2191" spans="1:18" x14ac:dyDescent="0.35">
      <c r="A2191" t="s">
        <v>90</v>
      </c>
      <c r="B2191" t="s">
        <v>73</v>
      </c>
      <c r="C2191" s="11">
        <v>1987</v>
      </c>
      <c r="D2191" s="11">
        <v>916</v>
      </c>
      <c r="E2191" s="12">
        <f t="shared" si="115"/>
        <v>0.71654307080947466</v>
      </c>
      <c r="F2191" s="12">
        <f t="shared" si="114"/>
        <v>0.30123057293002636</v>
      </c>
      <c r="G2191" s="11">
        <v>6298.5</v>
      </c>
      <c r="H2191" s="11">
        <v>21.1</v>
      </c>
      <c r="I2191" s="11">
        <v>125.29</v>
      </c>
    </row>
    <row r="2192" spans="1:18" x14ac:dyDescent="0.35">
      <c r="A2192" t="s">
        <v>116</v>
      </c>
      <c r="B2192" t="s">
        <v>73</v>
      </c>
      <c r="C2192" s="11">
        <v>1987</v>
      </c>
      <c r="D2192" s="11">
        <v>50</v>
      </c>
      <c r="E2192" s="12">
        <f t="shared" si="115"/>
        <v>3.9112613035451674E-2</v>
      </c>
      <c r="F2192" s="12">
        <f t="shared" si="114"/>
        <v>1.6442716862992705E-2</v>
      </c>
      <c r="G2192" s="11">
        <v>206</v>
      </c>
      <c r="H2192" s="11">
        <v>21.9</v>
      </c>
      <c r="I2192" s="11">
        <v>137.24</v>
      </c>
    </row>
    <row r="2193" spans="1:9" x14ac:dyDescent="0.35">
      <c r="A2193" t="s">
        <v>83</v>
      </c>
      <c r="B2193" t="s">
        <v>73</v>
      </c>
      <c r="C2193" s="11">
        <v>1987</v>
      </c>
      <c r="D2193" s="11">
        <v>93</v>
      </c>
      <c r="E2193" s="12">
        <f t="shared" si="115"/>
        <v>7.2749460245940117E-2</v>
      </c>
      <c r="F2193" s="12">
        <f t="shared" si="114"/>
        <v>3.0583453365166432E-2</v>
      </c>
      <c r="G2193" s="11">
        <v>295.10000000000002</v>
      </c>
      <c r="H2193" s="11">
        <v>23.2</v>
      </c>
      <c r="I2193" s="11">
        <v>460.51</v>
      </c>
    </row>
    <row r="2194" spans="1:9" x14ac:dyDescent="0.35">
      <c r="A2194" t="s">
        <v>91</v>
      </c>
      <c r="B2194" t="s">
        <v>73</v>
      </c>
      <c r="C2194" s="11">
        <v>1987</v>
      </c>
      <c r="D2194" s="11">
        <v>122</v>
      </c>
      <c r="E2194" s="12">
        <f t="shared" si="115"/>
        <v>9.5434775806502087E-2</v>
      </c>
      <c r="F2194" s="12">
        <f t="shared" si="114"/>
        <v>4.0120229145702201E-2</v>
      </c>
      <c r="G2194" s="11">
        <v>399.4</v>
      </c>
      <c r="H2194" s="11">
        <v>21.9</v>
      </c>
      <c r="I2194" s="11">
        <v>135.87</v>
      </c>
    </row>
    <row r="2195" spans="1:9" x14ac:dyDescent="0.35">
      <c r="A2195" t="s">
        <v>82</v>
      </c>
      <c r="B2195" t="s">
        <v>73</v>
      </c>
      <c r="C2195" s="11">
        <v>1987</v>
      </c>
      <c r="D2195" s="11">
        <v>579</v>
      </c>
      <c r="E2195" s="12">
        <f t="shared" si="115"/>
        <v>0.45292405895053034</v>
      </c>
      <c r="F2195" s="12">
        <f t="shared" si="114"/>
        <v>0.19040666127345554</v>
      </c>
      <c r="G2195" s="11">
        <v>1711.6</v>
      </c>
      <c r="H2195" s="11">
        <v>22.7</v>
      </c>
      <c r="I2195" s="11">
        <v>135.57</v>
      </c>
    </row>
    <row r="2196" spans="1:9" x14ac:dyDescent="0.35">
      <c r="A2196" t="s">
        <v>68</v>
      </c>
      <c r="B2196" t="s">
        <v>73</v>
      </c>
      <c r="C2196" s="11">
        <v>1987</v>
      </c>
      <c r="D2196" s="11">
        <v>23664</v>
      </c>
      <c r="E2196" s="12">
        <f t="shared" si="115"/>
        <v>18.511217497418567</v>
      </c>
      <c r="F2196" s="12">
        <f t="shared" si="114"/>
        <v>7.7820090369171879</v>
      </c>
      <c r="G2196" s="11">
        <v>143349.20000000001</v>
      </c>
      <c r="H2196" s="11">
        <v>19.100000000000001</v>
      </c>
      <c r="I2196" s="11">
        <v>480.08</v>
      </c>
    </row>
    <row r="2197" spans="1:9" x14ac:dyDescent="0.35">
      <c r="A2197" t="s">
        <v>69</v>
      </c>
      <c r="B2197" t="s">
        <v>73</v>
      </c>
      <c r="C2197" s="11">
        <v>1987</v>
      </c>
      <c r="D2197" s="11">
        <v>312</v>
      </c>
      <c r="E2197" s="12">
        <f t="shared" si="115"/>
        <v>0.24406270534121843</v>
      </c>
      <c r="F2197" s="12">
        <f t="shared" si="114"/>
        <v>0.10260255322507449</v>
      </c>
      <c r="G2197" s="11">
        <v>4870.8999999999996</v>
      </c>
      <c r="H2197" s="11">
        <v>21.4</v>
      </c>
      <c r="I2197" s="11">
        <v>125.75</v>
      </c>
    </row>
    <row r="2198" spans="1:9" x14ac:dyDescent="0.35">
      <c r="A2198" t="s">
        <v>70</v>
      </c>
      <c r="B2198" t="s">
        <v>73</v>
      </c>
      <c r="C2198" s="11">
        <v>1987</v>
      </c>
      <c r="D2198" s="11">
        <v>127836</v>
      </c>
      <c r="E2198" s="12">
        <f t="shared" si="115"/>
        <v>100</v>
      </c>
      <c r="F2198" s="12">
        <f t="shared" si="114"/>
        <v>42.039423057950707</v>
      </c>
      <c r="G2198" s="11">
        <v>666152.6</v>
      </c>
    </row>
    <row r="2199" spans="1:9" x14ac:dyDescent="0.35">
      <c r="A2199" t="s">
        <v>30</v>
      </c>
      <c r="B2199" t="s">
        <v>28</v>
      </c>
      <c r="C2199" s="11">
        <v>1986</v>
      </c>
      <c r="D2199" s="11">
        <v>1713</v>
      </c>
      <c r="E2199" s="12">
        <f>(D2199/178116)*100</f>
        <v>0.96173280334164257</v>
      </c>
      <c r="F2199" s="12">
        <f>(D2199/312320)*100</f>
        <v>0.5484759221311476</v>
      </c>
      <c r="G2199" s="11">
        <v>23007.5</v>
      </c>
      <c r="H2199" s="11">
        <v>15.7</v>
      </c>
      <c r="I2199" s="11">
        <v>157.81</v>
      </c>
    </row>
    <row r="2200" spans="1:9" x14ac:dyDescent="0.35">
      <c r="A2200" t="s">
        <v>31</v>
      </c>
      <c r="B2200" t="s">
        <v>28</v>
      </c>
      <c r="C2200" s="11">
        <v>1986</v>
      </c>
      <c r="D2200" s="11">
        <v>24624</v>
      </c>
      <c r="E2200" s="12">
        <f t="shared" ref="E2200:E2224" si="116">(D2200/178116)*100</f>
        <v>13.824698511082664</v>
      </c>
      <c r="F2200" s="12">
        <f t="shared" ref="F2200:F2258" si="117">(D2200/312320)*100</f>
        <v>7.8842213114754101</v>
      </c>
      <c r="G2200" s="11">
        <v>89254.1</v>
      </c>
      <c r="H2200" s="11">
        <v>22.3</v>
      </c>
      <c r="I2200" s="11">
        <v>855.5</v>
      </c>
    </row>
    <row r="2201" spans="1:9" x14ac:dyDescent="0.35">
      <c r="A2201" t="s">
        <v>118</v>
      </c>
      <c r="B2201" t="s">
        <v>28</v>
      </c>
      <c r="C2201" s="11">
        <v>1986</v>
      </c>
      <c r="D2201" s="11">
        <v>55</v>
      </c>
      <c r="E2201" s="12">
        <f t="shared" si="116"/>
        <v>3.0878753172090097E-2</v>
      </c>
      <c r="F2201" s="12">
        <f t="shared" si="117"/>
        <v>1.761014344262295E-2</v>
      </c>
    </row>
    <row r="2202" spans="1:9" x14ac:dyDescent="0.35">
      <c r="A2202" t="s">
        <v>3</v>
      </c>
      <c r="B2202" t="s">
        <v>28</v>
      </c>
      <c r="C2202" s="11">
        <v>1986</v>
      </c>
      <c r="D2202" s="11">
        <v>39616</v>
      </c>
      <c r="E2202" s="12">
        <f t="shared" si="116"/>
        <v>22.24168519391857</v>
      </c>
      <c r="F2202" s="12">
        <f t="shared" si="117"/>
        <v>12.684426229508198</v>
      </c>
      <c r="G2202" s="11">
        <v>300580.2</v>
      </c>
      <c r="H2202" s="11">
        <v>19.399999999999999</v>
      </c>
      <c r="I2202" s="11">
        <v>158.6</v>
      </c>
    </row>
    <row r="2203" spans="1:9" x14ac:dyDescent="0.35">
      <c r="A2203" t="s">
        <v>97</v>
      </c>
      <c r="B2203" t="s">
        <v>28</v>
      </c>
      <c r="C2203" s="11">
        <v>1986</v>
      </c>
      <c r="D2203" s="11">
        <v>2573</v>
      </c>
      <c r="E2203" s="12">
        <f t="shared" si="116"/>
        <v>1.4445642165779604</v>
      </c>
      <c r="F2203" s="12">
        <f t="shared" si="117"/>
        <v>0.82383452868852458</v>
      </c>
      <c r="G2203" s="11">
        <v>16525.400000000001</v>
      </c>
      <c r="H2203" s="11">
        <v>20.2</v>
      </c>
      <c r="I2203" s="11">
        <v>144.46</v>
      </c>
    </row>
    <row r="2204" spans="1:9" x14ac:dyDescent="0.35">
      <c r="A2204" t="s">
        <v>106</v>
      </c>
      <c r="B2204" t="s">
        <v>28</v>
      </c>
      <c r="C2204" s="11">
        <v>1986</v>
      </c>
      <c r="D2204" s="11">
        <v>58</v>
      </c>
      <c r="E2204" s="12">
        <f t="shared" si="116"/>
        <v>3.2563048799658649E-2</v>
      </c>
      <c r="F2204" s="12">
        <f t="shared" si="117"/>
        <v>1.8570696721311473E-2</v>
      </c>
      <c r="G2204" s="11">
        <v>45.6</v>
      </c>
      <c r="H2204" s="11">
        <v>21.2</v>
      </c>
      <c r="I2204" s="11">
        <v>0</v>
      </c>
    </row>
    <row r="2205" spans="1:9" x14ac:dyDescent="0.35">
      <c r="A2205" t="s">
        <v>107</v>
      </c>
      <c r="B2205" t="s">
        <v>28</v>
      </c>
      <c r="C2205" s="11">
        <v>1986</v>
      </c>
      <c r="D2205" s="11">
        <v>288</v>
      </c>
      <c r="E2205" s="12">
        <f t="shared" si="116"/>
        <v>0.16169238024658089</v>
      </c>
      <c r="F2205" s="12">
        <f t="shared" si="117"/>
        <v>9.2213114754098366E-2</v>
      </c>
      <c r="G2205" s="11">
        <v>868.3</v>
      </c>
      <c r="H2205" s="11">
        <v>20.3</v>
      </c>
      <c r="I2205" s="11">
        <v>246.36</v>
      </c>
    </row>
    <row r="2206" spans="1:9" x14ac:dyDescent="0.35">
      <c r="A2206" t="s">
        <v>108</v>
      </c>
      <c r="B2206" t="s">
        <v>28</v>
      </c>
      <c r="C2206" s="11">
        <v>1986</v>
      </c>
      <c r="D2206" s="11">
        <v>91</v>
      </c>
      <c r="E2206" s="12">
        <f t="shared" si="116"/>
        <v>5.1090300702912712E-2</v>
      </c>
      <c r="F2206" s="12">
        <f t="shared" si="117"/>
        <v>2.9136782786885248E-2</v>
      </c>
      <c r="G2206" s="11">
        <v>730.5</v>
      </c>
      <c r="H2206" s="11">
        <v>19.100000000000001</v>
      </c>
      <c r="I2206" s="11">
        <v>0</v>
      </c>
    </row>
    <row r="2207" spans="1:9" x14ac:dyDescent="0.35">
      <c r="A2207" t="s">
        <v>4</v>
      </c>
      <c r="B2207" t="s">
        <v>28</v>
      </c>
      <c r="C2207" s="11">
        <v>1986</v>
      </c>
      <c r="D2207" s="11">
        <v>68570</v>
      </c>
      <c r="E2207" s="12">
        <f t="shared" si="116"/>
        <v>38.497383727458512</v>
      </c>
      <c r="F2207" s="12">
        <f t="shared" si="117"/>
        <v>21.955046106557376</v>
      </c>
      <c r="G2207" s="11">
        <v>677046.4</v>
      </c>
      <c r="H2207" s="11">
        <v>19.7</v>
      </c>
      <c r="I2207" s="11">
        <v>136</v>
      </c>
    </row>
    <row r="2208" spans="1:9" x14ac:dyDescent="0.35">
      <c r="A2208" t="s">
        <v>5</v>
      </c>
      <c r="B2208" t="s">
        <v>28</v>
      </c>
      <c r="C2208" s="11">
        <v>1986</v>
      </c>
      <c r="D2208" s="11">
        <v>3608</v>
      </c>
      <c r="E2208" s="12">
        <f t="shared" si="116"/>
        <v>2.0256462080891104</v>
      </c>
      <c r="F2208" s="12">
        <f t="shared" si="117"/>
        <v>1.1552254098360657</v>
      </c>
      <c r="G2208" s="11">
        <v>11164.8</v>
      </c>
      <c r="H2208" s="11">
        <v>21.9</v>
      </c>
      <c r="I2208" s="11">
        <v>372.17</v>
      </c>
    </row>
    <row r="2209" spans="1:9" x14ac:dyDescent="0.35">
      <c r="A2209" t="s">
        <v>98</v>
      </c>
      <c r="B2209" t="s">
        <v>28</v>
      </c>
      <c r="C2209" s="11">
        <v>1986</v>
      </c>
      <c r="D2209" s="11">
        <v>1761</v>
      </c>
      <c r="E2209" s="12">
        <f t="shared" si="116"/>
        <v>0.98868153338273934</v>
      </c>
      <c r="F2209" s="12">
        <f t="shared" si="117"/>
        <v>0.56384477459016391</v>
      </c>
      <c r="G2209" s="11">
        <v>7847.7</v>
      </c>
      <c r="H2209" s="11">
        <v>20.399999999999999</v>
      </c>
      <c r="I2209" s="11">
        <v>179.18</v>
      </c>
    </row>
    <row r="2210" spans="1:9" x14ac:dyDescent="0.35">
      <c r="A2210" t="s">
        <v>99</v>
      </c>
      <c r="B2210" t="s">
        <v>28</v>
      </c>
      <c r="C2210" s="11">
        <v>1986</v>
      </c>
      <c r="D2210" s="11">
        <v>312</v>
      </c>
      <c r="E2210" s="12">
        <f t="shared" si="116"/>
        <v>0.1751667452671293</v>
      </c>
      <c r="F2210" s="12">
        <f t="shared" si="117"/>
        <v>9.989754098360655E-2</v>
      </c>
      <c r="G2210" s="11">
        <v>2386.5</v>
      </c>
      <c r="H2210" s="11">
        <v>18.3</v>
      </c>
      <c r="I2210" s="11">
        <v>263.02999999999997</v>
      </c>
    </row>
    <row r="2211" spans="1:9" x14ac:dyDescent="0.35">
      <c r="A2211" t="s">
        <v>8</v>
      </c>
      <c r="B2211" t="s">
        <v>28</v>
      </c>
      <c r="C2211" s="11">
        <v>1986</v>
      </c>
      <c r="D2211" s="11">
        <v>1464</v>
      </c>
      <c r="E2211" s="12">
        <f t="shared" si="116"/>
        <v>0.82193626625345284</v>
      </c>
      <c r="F2211" s="12">
        <f t="shared" si="117"/>
        <v>0.46875</v>
      </c>
      <c r="G2211" s="11">
        <v>12336.4</v>
      </c>
      <c r="H2211" s="11">
        <v>19.600000000000001</v>
      </c>
      <c r="I2211" s="11">
        <v>191.12</v>
      </c>
    </row>
    <row r="2212" spans="1:9" x14ac:dyDescent="0.35">
      <c r="A2212" t="s">
        <v>33</v>
      </c>
      <c r="B2212" t="s">
        <v>28</v>
      </c>
      <c r="C2212" s="11">
        <v>1986</v>
      </c>
      <c r="D2212" s="11">
        <v>1422</v>
      </c>
      <c r="E2212" s="12">
        <f t="shared" si="116"/>
        <v>0.79835612746749307</v>
      </c>
      <c r="F2212" s="12">
        <f t="shared" si="117"/>
        <v>0.45530225409836061</v>
      </c>
      <c r="G2212" s="11">
        <v>7298.6</v>
      </c>
      <c r="H2212" s="11">
        <v>19.899999999999999</v>
      </c>
      <c r="I2212" s="11">
        <v>225.7</v>
      </c>
    </row>
    <row r="2213" spans="1:9" x14ac:dyDescent="0.35">
      <c r="A2213" t="s">
        <v>34</v>
      </c>
      <c r="B2213" t="s">
        <v>28</v>
      </c>
      <c r="C2213" s="11">
        <v>1986</v>
      </c>
      <c r="D2213" s="11">
        <v>2364</v>
      </c>
      <c r="E2213" s="12">
        <f t="shared" si="116"/>
        <v>1.327224954524018</v>
      </c>
      <c r="F2213" s="12">
        <f t="shared" si="117"/>
        <v>0.75691598360655743</v>
      </c>
      <c r="G2213" s="11">
        <v>15402.6</v>
      </c>
      <c r="H2213" s="11">
        <v>20.100000000000001</v>
      </c>
      <c r="I2213" s="11">
        <v>107.07</v>
      </c>
    </row>
    <row r="2214" spans="1:9" x14ac:dyDescent="0.35">
      <c r="A2214" t="s">
        <v>133</v>
      </c>
      <c r="B2214" t="s">
        <v>28</v>
      </c>
      <c r="C2214" s="11">
        <v>1986</v>
      </c>
      <c r="D2214" s="11">
        <v>64</v>
      </c>
      <c r="E2214" s="12">
        <f t="shared" si="116"/>
        <v>3.5931640054795752E-2</v>
      </c>
      <c r="F2214" s="12">
        <f t="shared" si="117"/>
        <v>2.0491803278688523E-2</v>
      </c>
    </row>
    <row r="2215" spans="1:9" x14ac:dyDescent="0.35">
      <c r="A2215" t="s">
        <v>125</v>
      </c>
      <c r="B2215" t="s">
        <v>28</v>
      </c>
      <c r="C2215" s="11">
        <v>1986</v>
      </c>
      <c r="D2215" s="11">
        <v>409</v>
      </c>
      <c r="E2215" s="12">
        <f t="shared" si="116"/>
        <v>0.22962563722517909</v>
      </c>
      <c r="F2215" s="12">
        <f t="shared" si="117"/>
        <v>0.13095543032786885</v>
      </c>
      <c r="G2215" s="11">
        <v>889</v>
      </c>
      <c r="H2215" s="11">
        <v>20.8</v>
      </c>
      <c r="I2215" s="11">
        <v>42.59</v>
      </c>
    </row>
    <row r="2216" spans="1:9" x14ac:dyDescent="0.35">
      <c r="A2216" t="s">
        <v>13</v>
      </c>
      <c r="B2216" t="s">
        <v>28</v>
      </c>
      <c r="C2216" s="11">
        <v>1986</v>
      </c>
      <c r="D2216" s="11">
        <v>1885</v>
      </c>
      <c r="E2216" s="12">
        <f t="shared" si="116"/>
        <v>1.0582990859889061</v>
      </c>
      <c r="F2216" s="12">
        <f t="shared" si="117"/>
        <v>0.60354764344262302</v>
      </c>
      <c r="G2216" s="11">
        <v>5707.1</v>
      </c>
      <c r="H2216" s="11">
        <v>20.100000000000001</v>
      </c>
      <c r="I2216" s="11">
        <v>429.17</v>
      </c>
    </row>
    <row r="2217" spans="1:9" x14ac:dyDescent="0.35">
      <c r="A2217" t="s">
        <v>15</v>
      </c>
      <c r="B2217" t="s">
        <v>28</v>
      </c>
      <c r="C2217" s="11">
        <v>1986</v>
      </c>
      <c r="D2217" s="11">
        <v>14283</v>
      </c>
      <c r="E2217" s="12">
        <f t="shared" si="116"/>
        <v>8.0189314828538709</v>
      </c>
      <c r="F2217" s="12">
        <f t="shared" si="117"/>
        <v>4.5731941598360661</v>
      </c>
      <c r="G2217" s="11">
        <v>65483.7</v>
      </c>
      <c r="H2217" s="11">
        <v>21.8</v>
      </c>
      <c r="I2217" s="11">
        <v>401.16</v>
      </c>
    </row>
    <row r="2218" spans="1:9" x14ac:dyDescent="0.35">
      <c r="A2218" t="s">
        <v>36</v>
      </c>
      <c r="B2218" t="s">
        <v>28</v>
      </c>
      <c r="C2218" s="11">
        <v>1986</v>
      </c>
      <c r="D2218" s="11">
        <v>209</v>
      </c>
      <c r="E2218" s="12">
        <f t="shared" si="116"/>
        <v>0.11733926205394238</v>
      </c>
      <c r="F2218" s="12">
        <f t="shared" si="117"/>
        <v>6.6918545081967221E-2</v>
      </c>
      <c r="G2218" s="11">
        <v>336.1</v>
      </c>
      <c r="H2218" s="11">
        <v>21.2</v>
      </c>
      <c r="I2218" s="11">
        <v>226.81</v>
      </c>
    </row>
    <row r="2219" spans="1:9" x14ac:dyDescent="0.35">
      <c r="A2219" t="s">
        <v>17</v>
      </c>
      <c r="B2219" t="s">
        <v>28</v>
      </c>
      <c r="C2219" s="11">
        <v>1986</v>
      </c>
      <c r="D2219" s="11">
        <v>2547</v>
      </c>
      <c r="E2219" s="12">
        <f t="shared" si="116"/>
        <v>1.4299669878056995</v>
      </c>
      <c r="F2219" s="12">
        <f t="shared" si="117"/>
        <v>0.81550973360655732</v>
      </c>
      <c r="G2219" s="11">
        <v>15807.1</v>
      </c>
      <c r="H2219" s="11">
        <v>20.100000000000001</v>
      </c>
      <c r="I2219" s="11">
        <v>244.75</v>
      </c>
    </row>
    <row r="2220" spans="1:9" x14ac:dyDescent="0.35">
      <c r="A2220" t="s">
        <v>100</v>
      </c>
      <c r="B2220" t="s">
        <v>28</v>
      </c>
      <c r="C2220" s="11">
        <v>1986</v>
      </c>
      <c r="D2220" s="11">
        <v>965</v>
      </c>
      <c r="E2220" s="12">
        <f t="shared" si="116"/>
        <v>0.54178176020121716</v>
      </c>
      <c r="F2220" s="12">
        <f t="shared" si="117"/>
        <v>0.30897797131147542</v>
      </c>
      <c r="G2220" s="11">
        <v>8316</v>
      </c>
      <c r="H2220" s="11">
        <v>20.2</v>
      </c>
      <c r="I2220" s="11">
        <v>130.63999999999999</v>
      </c>
    </row>
    <row r="2221" spans="1:9" x14ac:dyDescent="0.35">
      <c r="A2221" t="s">
        <v>101</v>
      </c>
      <c r="B2221" t="s">
        <v>28</v>
      </c>
      <c r="C2221" s="11">
        <v>1986</v>
      </c>
      <c r="D2221" s="11">
        <v>725</v>
      </c>
      <c r="E2221" s="12">
        <f t="shared" si="116"/>
        <v>0.40703810999573309</v>
      </c>
      <c r="F2221" s="12">
        <f t="shared" si="117"/>
        <v>0.23213370901639346</v>
      </c>
      <c r="G2221" s="11">
        <v>2304.6999999999998</v>
      </c>
      <c r="H2221" s="11">
        <v>21.2</v>
      </c>
      <c r="I2221" s="11">
        <v>171.38</v>
      </c>
    </row>
    <row r="2222" spans="1:9" x14ac:dyDescent="0.35">
      <c r="A2222" t="s">
        <v>38</v>
      </c>
      <c r="B2222" t="s">
        <v>28</v>
      </c>
      <c r="C2222" s="11">
        <v>1986</v>
      </c>
      <c r="D2222" s="11">
        <v>8262</v>
      </c>
      <c r="E2222" s="12">
        <f t="shared" si="116"/>
        <v>4.6385501583237891</v>
      </c>
      <c r="F2222" s="12">
        <f t="shared" si="117"/>
        <v>2.6453637295081966</v>
      </c>
      <c r="G2222" s="11">
        <v>27353.9</v>
      </c>
      <c r="H2222" s="11">
        <v>21.1</v>
      </c>
      <c r="I2222" s="11">
        <v>338.39</v>
      </c>
    </row>
    <row r="2223" spans="1:9" x14ac:dyDescent="0.35">
      <c r="A2223" t="s">
        <v>23</v>
      </c>
      <c r="B2223" t="s">
        <v>28</v>
      </c>
      <c r="C2223" s="11">
        <v>1986</v>
      </c>
      <c r="D2223" s="11">
        <v>244</v>
      </c>
      <c r="E2223" s="12">
        <f t="shared" si="116"/>
        <v>0.13698937770890879</v>
      </c>
      <c r="F2223" s="12">
        <f t="shared" si="117"/>
        <v>7.8125E-2</v>
      </c>
      <c r="G2223" s="11">
        <v>872.8</v>
      </c>
      <c r="H2223" s="11">
        <v>20.6</v>
      </c>
      <c r="I2223" s="11">
        <v>136.33000000000001</v>
      </c>
    </row>
    <row r="2224" spans="1:9" x14ac:dyDescent="0.35">
      <c r="A2224" t="s">
        <v>24</v>
      </c>
      <c r="B2224" t="s">
        <v>28</v>
      </c>
      <c r="C2224" s="11">
        <v>1986</v>
      </c>
      <c r="D2224" s="11">
        <v>178116</v>
      </c>
      <c r="E2224" s="12">
        <f t="shared" si="116"/>
        <v>100</v>
      </c>
      <c r="F2224" s="12">
        <f t="shared" si="117"/>
        <v>57.029969262295076</v>
      </c>
      <c r="G2224" s="11">
        <v>1291565.0000000002</v>
      </c>
    </row>
    <row r="2225" spans="1:9" x14ac:dyDescent="0.35">
      <c r="A2225" t="s">
        <v>102</v>
      </c>
      <c r="B2225" t="s">
        <v>73</v>
      </c>
      <c r="C2225" s="11">
        <v>1986</v>
      </c>
      <c r="D2225" s="11">
        <v>53</v>
      </c>
      <c r="E2225" s="12">
        <f>(D2225/134204)*100</f>
        <v>3.9492116479389591E-2</v>
      </c>
      <c r="F2225" s="12">
        <f t="shared" si="117"/>
        <v>1.6969774590163935E-2</v>
      </c>
      <c r="G2225" s="11">
        <v>245.5</v>
      </c>
      <c r="H2225" s="11">
        <v>20.9</v>
      </c>
      <c r="I2225" s="11">
        <v>109.73</v>
      </c>
    </row>
    <row r="2226" spans="1:9" x14ac:dyDescent="0.35">
      <c r="A2226" t="s">
        <v>74</v>
      </c>
      <c r="B2226" t="s">
        <v>73</v>
      </c>
      <c r="C2226" s="11">
        <v>1986</v>
      </c>
      <c r="D2226" s="11">
        <v>2843</v>
      </c>
      <c r="E2226" s="12">
        <f t="shared" ref="E2226:E2258" si="118">(D2226/134204)*100</f>
        <v>2.1184167386963133</v>
      </c>
      <c r="F2226" s="12">
        <f t="shared" si="117"/>
        <v>0.91028432377049173</v>
      </c>
      <c r="G2226" s="11">
        <v>1881.6</v>
      </c>
      <c r="H2226" s="11">
        <v>21.1</v>
      </c>
      <c r="I2226" s="11">
        <v>104.37</v>
      </c>
    </row>
    <row r="2227" spans="1:9" x14ac:dyDescent="0.35">
      <c r="A2227" t="s">
        <v>40</v>
      </c>
      <c r="B2227" t="s">
        <v>73</v>
      </c>
      <c r="C2227" s="11">
        <v>1986</v>
      </c>
      <c r="D2227" s="11">
        <v>13414</v>
      </c>
      <c r="E2227" s="12">
        <f t="shared" si="118"/>
        <v>9.9952311406515442</v>
      </c>
      <c r="F2227" s="12">
        <f t="shared" si="117"/>
        <v>4.2949538934426226</v>
      </c>
      <c r="G2227" s="11">
        <v>101344.6</v>
      </c>
      <c r="H2227" s="11">
        <v>21.7</v>
      </c>
      <c r="I2227" s="11">
        <v>112.45</v>
      </c>
    </row>
    <row r="2228" spans="1:9" x14ac:dyDescent="0.35">
      <c r="A2228" t="s">
        <v>85</v>
      </c>
      <c r="B2228" t="s">
        <v>73</v>
      </c>
      <c r="C2228" s="11">
        <v>1986</v>
      </c>
      <c r="D2228" s="11">
        <v>139</v>
      </c>
      <c r="E2228" s="12">
        <f t="shared" si="118"/>
        <v>0.10357366397424816</v>
      </c>
      <c r="F2228" s="12">
        <f t="shared" si="117"/>
        <v>4.4505635245901641E-2</v>
      </c>
      <c r="G2228" s="11">
        <v>358.8</v>
      </c>
      <c r="H2228" s="11">
        <v>22.4</v>
      </c>
      <c r="I2228" s="11">
        <v>168.34</v>
      </c>
    </row>
    <row r="2229" spans="1:9" x14ac:dyDescent="0.35">
      <c r="A2229" t="s">
        <v>41</v>
      </c>
      <c r="B2229" t="s">
        <v>73</v>
      </c>
      <c r="C2229" s="11">
        <v>1986</v>
      </c>
      <c r="D2229" s="11">
        <v>462</v>
      </c>
      <c r="E2229" s="12">
        <f t="shared" si="118"/>
        <v>0.34425203421656586</v>
      </c>
      <c r="F2229" s="12">
        <f t="shared" si="117"/>
        <v>0.14792520491803279</v>
      </c>
      <c r="G2229" s="11">
        <v>1911.3</v>
      </c>
      <c r="H2229" s="11">
        <v>22.8</v>
      </c>
      <c r="I2229" s="11">
        <v>951.1</v>
      </c>
    </row>
    <row r="2230" spans="1:9" x14ac:dyDescent="0.35">
      <c r="A2230" t="s">
        <v>42</v>
      </c>
      <c r="B2230" t="s">
        <v>73</v>
      </c>
      <c r="C2230" s="11">
        <v>1986</v>
      </c>
      <c r="D2230" s="11">
        <v>21070</v>
      </c>
      <c r="E2230" s="12">
        <f t="shared" si="118"/>
        <v>15.69997913624035</v>
      </c>
      <c r="F2230" s="12">
        <f t="shared" si="117"/>
        <v>6.7462858606557372</v>
      </c>
      <c r="G2230" s="11">
        <v>81102.8</v>
      </c>
      <c r="H2230" s="11">
        <v>22.6</v>
      </c>
      <c r="I2230" s="11">
        <v>550.16999999999996</v>
      </c>
    </row>
    <row r="2231" spans="1:9" x14ac:dyDescent="0.35">
      <c r="A2231" t="s">
        <v>43</v>
      </c>
      <c r="B2231" t="s">
        <v>73</v>
      </c>
      <c r="C2231" s="11">
        <v>1986</v>
      </c>
      <c r="D2231" s="11">
        <v>14298</v>
      </c>
      <c r="E2231" s="12">
        <f t="shared" si="118"/>
        <v>10.653929838156836</v>
      </c>
      <c r="F2231" s="12">
        <f t="shared" si="117"/>
        <v>4.5779969262295088</v>
      </c>
      <c r="G2231" s="11">
        <v>88191.5</v>
      </c>
      <c r="H2231" s="11">
        <v>21.8</v>
      </c>
      <c r="I2231" s="11">
        <v>125.19</v>
      </c>
    </row>
    <row r="2232" spans="1:9" x14ac:dyDescent="0.35">
      <c r="A2232" t="s">
        <v>45</v>
      </c>
      <c r="B2232" t="s">
        <v>73</v>
      </c>
      <c r="C2232" s="11">
        <v>1986</v>
      </c>
      <c r="D2232" s="11">
        <v>1339</v>
      </c>
      <c r="E2232" s="12">
        <f t="shared" si="118"/>
        <v>0.9977347918094841</v>
      </c>
      <c r="F2232" s="12">
        <f t="shared" si="117"/>
        <v>0.42872694672131145</v>
      </c>
      <c r="G2232" s="11">
        <v>10610.3</v>
      </c>
      <c r="H2232" s="11">
        <v>23.2</v>
      </c>
      <c r="I2232" s="11">
        <v>101.1</v>
      </c>
    </row>
    <row r="2233" spans="1:9" x14ac:dyDescent="0.35">
      <c r="A2233" t="s">
        <v>46</v>
      </c>
      <c r="B2233" t="s">
        <v>73</v>
      </c>
      <c r="C2233" s="11">
        <v>1986</v>
      </c>
      <c r="D2233" s="11">
        <v>591</v>
      </c>
      <c r="E2233" s="12">
        <f t="shared" si="118"/>
        <v>0.44037435545885362</v>
      </c>
      <c r="F2233" s="12">
        <f t="shared" si="117"/>
        <v>0.18922899590163936</v>
      </c>
      <c r="G2233" s="11">
        <v>6226.6</v>
      </c>
      <c r="H2233" s="11">
        <v>20</v>
      </c>
      <c r="I2233" s="11">
        <v>103.22</v>
      </c>
    </row>
    <row r="2234" spans="1:9" x14ac:dyDescent="0.35">
      <c r="A2234" t="s">
        <v>47</v>
      </c>
      <c r="B2234" t="s">
        <v>73</v>
      </c>
      <c r="C2234" s="11">
        <v>1986</v>
      </c>
      <c r="D2234" s="11">
        <v>84</v>
      </c>
      <c r="E2234" s="12">
        <f t="shared" si="118"/>
        <v>6.2591278948466514E-2</v>
      </c>
      <c r="F2234" s="12">
        <f t="shared" si="117"/>
        <v>2.6895491803278691E-2</v>
      </c>
      <c r="G2234" s="11">
        <v>200.6</v>
      </c>
      <c r="H2234" s="11">
        <v>21.6</v>
      </c>
      <c r="I2234" s="11">
        <v>451.61</v>
      </c>
    </row>
    <row r="2235" spans="1:9" x14ac:dyDescent="0.35">
      <c r="A2235" t="s">
        <v>87</v>
      </c>
      <c r="B2235" t="s">
        <v>73</v>
      </c>
      <c r="C2235" s="11">
        <v>1986</v>
      </c>
      <c r="D2235" s="11">
        <v>210</v>
      </c>
      <c r="E2235" s="12">
        <f t="shared" si="118"/>
        <v>0.15647819737116628</v>
      </c>
      <c r="F2235" s="12">
        <f t="shared" si="117"/>
        <v>6.7238729508196718E-2</v>
      </c>
      <c r="G2235" s="11">
        <v>662.3</v>
      </c>
      <c r="H2235" s="11">
        <v>23.1</v>
      </c>
      <c r="I2235" s="11">
        <v>242.8</v>
      </c>
    </row>
    <row r="2236" spans="1:9" x14ac:dyDescent="0.35">
      <c r="A2236" t="s">
        <v>75</v>
      </c>
      <c r="B2236" t="s">
        <v>73</v>
      </c>
      <c r="C2236" s="11">
        <v>1986</v>
      </c>
      <c r="D2236" s="11">
        <v>2280</v>
      </c>
      <c r="E2236" s="12">
        <f t="shared" si="118"/>
        <v>1.6989061428869481</v>
      </c>
      <c r="F2236" s="12">
        <f t="shared" si="117"/>
        <v>0.73002049180327877</v>
      </c>
      <c r="G2236" s="11">
        <v>12125.9</v>
      </c>
      <c r="H2236" s="11">
        <v>19.899999999999999</v>
      </c>
      <c r="I2236" s="11">
        <v>223.14</v>
      </c>
    </row>
    <row r="2237" spans="1:9" x14ac:dyDescent="0.35">
      <c r="A2237" t="s">
        <v>88</v>
      </c>
      <c r="B2237" t="s">
        <v>73</v>
      </c>
      <c r="C2237" s="11">
        <v>1986</v>
      </c>
      <c r="D2237" s="11">
        <v>2169</v>
      </c>
      <c r="E2237" s="12">
        <f t="shared" si="118"/>
        <v>1.6161962385621891</v>
      </c>
      <c r="F2237" s="12">
        <f t="shared" si="117"/>
        <v>0.69448002049180335</v>
      </c>
      <c r="G2237" s="11">
        <v>7061.3</v>
      </c>
      <c r="H2237" s="11">
        <v>21.2</v>
      </c>
      <c r="I2237" s="11">
        <v>285.77999999999997</v>
      </c>
    </row>
    <row r="2238" spans="1:9" x14ac:dyDescent="0.35">
      <c r="A2238" t="s">
        <v>76</v>
      </c>
      <c r="B2238" t="s">
        <v>73</v>
      </c>
      <c r="C2238" s="11">
        <v>1986</v>
      </c>
      <c r="D2238" s="11">
        <v>14447</v>
      </c>
      <c r="E2238" s="12">
        <f t="shared" si="118"/>
        <v>10.764954844863045</v>
      </c>
      <c r="F2238" s="12">
        <f t="shared" si="117"/>
        <v>4.6257044057377055</v>
      </c>
      <c r="G2238" s="11">
        <v>103053.5</v>
      </c>
      <c r="H2238" s="11">
        <v>20.8</v>
      </c>
      <c r="I2238" s="11">
        <v>114.12</v>
      </c>
    </row>
    <row r="2239" spans="1:9" x14ac:dyDescent="0.35">
      <c r="A2239" t="s">
        <v>109</v>
      </c>
      <c r="B2239" t="s">
        <v>73</v>
      </c>
      <c r="C2239" s="11">
        <v>1986</v>
      </c>
      <c r="D2239" s="11">
        <v>52</v>
      </c>
      <c r="E2239" s="12">
        <f t="shared" si="118"/>
        <v>3.8746982206193555E-2</v>
      </c>
      <c r="F2239" s="12">
        <f t="shared" si="117"/>
        <v>1.6649590163934424E-2</v>
      </c>
      <c r="G2239" s="11">
        <v>83.7</v>
      </c>
      <c r="H2239" s="11">
        <v>22.3</v>
      </c>
      <c r="I2239" s="11">
        <v>0</v>
      </c>
    </row>
    <row r="2240" spans="1:9" x14ac:dyDescent="0.35">
      <c r="A2240" t="s">
        <v>53</v>
      </c>
      <c r="B2240" t="s">
        <v>73</v>
      </c>
      <c r="C2240" s="11">
        <v>1986</v>
      </c>
      <c r="D2240" s="11">
        <v>59</v>
      </c>
      <c r="E2240" s="12">
        <f t="shared" si="118"/>
        <v>4.3962922118565763E-2</v>
      </c>
      <c r="F2240" s="12">
        <f t="shared" si="117"/>
        <v>1.8890881147540985E-2</v>
      </c>
      <c r="G2240" s="11">
        <v>314.8</v>
      </c>
      <c r="H2240" s="11">
        <v>22.8</v>
      </c>
      <c r="I2240" s="11">
        <v>171.49</v>
      </c>
    </row>
    <row r="2241" spans="1:9" x14ac:dyDescent="0.35">
      <c r="A2241" t="s">
        <v>78</v>
      </c>
      <c r="B2241" t="s">
        <v>73</v>
      </c>
      <c r="C2241" s="11">
        <v>1986</v>
      </c>
      <c r="D2241" s="11">
        <v>456</v>
      </c>
      <c r="E2241" s="12">
        <f t="shared" si="118"/>
        <v>0.33978122857738963</v>
      </c>
      <c r="F2241" s="12">
        <f t="shared" si="117"/>
        <v>0.14600409836065575</v>
      </c>
      <c r="G2241" s="11">
        <v>77.8</v>
      </c>
      <c r="H2241" s="11">
        <v>23</v>
      </c>
      <c r="I2241" s="11">
        <v>284.86</v>
      </c>
    </row>
    <row r="2242" spans="1:9" x14ac:dyDescent="0.35">
      <c r="A2242" t="s">
        <v>54</v>
      </c>
      <c r="B2242" t="s">
        <v>73</v>
      </c>
      <c r="C2242" s="11">
        <v>1986</v>
      </c>
      <c r="D2242" s="11">
        <v>2022</v>
      </c>
      <c r="E2242" s="12">
        <f t="shared" si="118"/>
        <v>1.5066615004023725</v>
      </c>
      <c r="F2242" s="12">
        <f t="shared" si="117"/>
        <v>0.64741290983606559</v>
      </c>
      <c r="G2242" s="11">
        <v>9885.5</v>
      </c>
      <c r="H2242" s="11">
        <v>22.7</v>
      </c>
      <c r="I2242" s="11">
        <v>651.94000000000005</v>
      </c>
    </row>
    <row r="2243" spans="1:9" x14ac:dyDescent="0.35">
      <c r="A2243" t="s">
        <v>55</v>
      </c>
      <c r="B2243" t="s">
        <v>73</v>
      </c>
      <c r="C2243" s="11">
        <v>1986</v>
      </c>
      <c r="D2243" s="11">
        <v>1871</v>
      </c>
      <c r="E2243" s="12">
        <f t="shared" si="118"/>
        <v>1.394146225149772</v>
      </c>
      <c r="F2243" s="12">
        <f t="shared" si="117"/>
        <v>0.59906506147540983</v>
      </c>
      <c r="G2243" s="11">
        <v>9492.6</v>
      </c>
      <c r="H2243" s="11">
        <v>22.8</v>
      </c>
      <c r="I2243" s="11">
        <v>110.42</v>
      </c>
    </row>
    <row r="2244" spans="1:9" x14ac:dyDescent="0.35">
      <c r="A2244" t="s">
        <v>79</v>
      </c>
      <c r="B2244" t="s">
        <v>73</v>
      </c>
      <c r="C2244" s="11">
        <v>1986</v>
      </c>
      <c r="D2244" s="11">
        <v>63</v>
      </c>
      <c r="E2244" s="12">
        <f t="shared" si="118"/>
        <v>4.6943459211349889E-2</v>
      </c>
      <c r="F2244" s="12">
        <f t="shared" si="117"/>
        <v>2.0171618852459019E-2</v>
      </c>
      <c r="G2244" s="11">
        <v>140.6</v>
      </c>
      <c r="H2244" s="11">
        <v>22.1</v>
      </c>
      <c r="I2244" s="11">
        <v>370.33</v>
      </c>
    </row>
    <row r="2245" spans="1:9" x14ac:dyDescent="0.35">
      <c r="A2245" t="s">
        <v>59</v>
      </c>
      <c r="B2245" t="s">
        <v>73</v>
      </c>
      <c r="C2245" s="11">
        <v>1986</v>
      </c>
      <c r="D2245" s="11">
        <v>4954</v>
      </c>
      <c r="E2245" s="12">
        <f t="shared" si="118"/>
        <v>3.6913951894131323</v>
      </c>
      <c r="F2245" s="12">
        <f t="shared" si="117"/>
        <v>1.5861936475409837</v>
      </c>
      <c r="G2245" s="11">
        <v>18986.400000000001</v>
      </c>
      <c r="H2245" s="11">
        <v>20.9</v>
      </c>
      <c r="I2245" s="11">
        <v>200.58</v>
      </c>
    </row>
    <row r="2246" spans="1:9" x14ac:dyDescent="0.35">
      <c r="A2246" t="s">
        <v>60</v>
      </c>
      <c r="B2246" t="s">
        <v>73</v>
      </c>
      <c r="C2246" s="11">
        <v>1986</v>
      </c>
      <c r="D2246" s="11">
        <v>7199</v>
      </c>
      <c r="E2246" s="12">
        <f t="shared" si="118"/>
        <v>5.3642216327382197</v>
      </c>
      <c r="F2246" s="12">
        <f t="shared" si="117"/>
        <v>2.3050076844262293</v>
      </c>
      <c r="G2246" s="11">
        <v>25501.4</v>
      </c>
      <c r="H2246" s="11">
        <v>20.399999999999999</v>
      </c>
      <c r="I2246" s="11">
        <v>535.75</v>
      </c>
    </row>
    <row r="2247" spans="1:9" x14ac:dyDescent="0.35">
      <c r="A2247" t="s">
        <v>113</v>
      </c>
      <c r="B2247" t="s">
        <v>73</v>
      </c>
      <c r="C2247" s="11">
        <v>1986</v>
      </c>
      <c r="D2247" s="11">
        <v>132</v>
      </c>
      <c r="E2247" s="12">
        <f t="shared" si="118"/>
        <v>9.8357724061875956E-2</v>
      </c>
      <c r="F2247" s="12">
        <f t="shared" si="117"/>
        <v>4.2264344262295084E-2</v>
      </c>
      <c r="G2247" s="11">
        <v>477.2</v>
      </c>
      <c r="H2247" s="11">
        <v>20.399999999999999</v>
      </c>
      <c r="I2247" s="11">
        <v>278.85000000000002</v>
      </c>
    </row>
    <row r="2248" spans="1:9" x14ac:dyDescent="0.35">
      <c r="A2248" t="s">
        <v>63</v>
      </c>
      <c r="B2248" t="s">
        <v>73</v>
      </c>
      <c r="C2248" s="11">
        <v>1986</v>
      </c>
      <c r="D2248" s="11">
        <v>999</v>
      </c>
      <c r="E2248" s="12">
        <f t="shared" si="118"/>
        <v>0.74438913892283387</v>
      </c>
      <c r="F2248" s="12">
        <f t="shared" si="117"/>
        <v>0.31986424180327871</v>
      </c>
      <c r="G2248" s="11">
        <v>7350.2</v>
      </c>
      <c r="H2248" s="11">
        <v>22.8</v>
      </c>
      <c r="I2248" s="11">
        <v>116.61</v>
      </c>
    </row>
    <row r="2249" spans="1:9" x14ac:dyDescent="0.35">
      <c r="A2249" t="s">
        <v>80</v>
      </c>
      <c r="B2249" t="s">
        <v>73</v>
      </c>
      <c r="C2249" s="11">
        <v>1986</v>
      </c>
      <c r="D2249" s="11">
        <v>7303</v>
      </c>
      <c r="E2249" s="12">
        <f t="shared" si="118"/>
        <v>5.4417155971506066</v>
      </c>
      <c r="F2249" s="12">
        <f t="shared" si="117"/>
        <v>2.3383068647540983</v>
      </c>
      <c r="G2249" s="11">
        <v>61596.3</v>
      </c>
      <c r="H2249" s="11">
        <v>22.2</v>
      </c>
      <c r="I2249" s="11">
        <v>116.56</v>
      </c>
    </row>
    <row r="2250" spans="1:9" x14ac:dyDescent="0.35">
      <c r="A2250" t="s">
        <v>64</v>
      </c>
      <c r="B2250" t="s">
        <v>73</v>
      </c>
      <c r="C2250" s="11">
        <v>1986</v>
      </c>
      <c r="D2250" s="11">
        <v>9319</v>
      </c>
      <c r="E2250" s="12">
        <f t="shared" si="118"/>
        <v>6.9439062919138026</v>
      </c>
      <c r="F2250" s="12">
        <f t="shared" si="117"/>
        <v>2.9837986680327866</v>
      </c>
      <c r="G2250" s="11">
        <v>57027.7</v>
      </c>
      <c r="H2250" s="11">
        <v>22.6</v>
      </c>
      <c r="I2250" s="11">
        <v>105.94</v>
      </c>
    </row>
    <row r="2251" spans="1:9" x14ac:dyDescent="0.35">
      <c r="A2251" t="s">
        <v>90</v>
      </c>
      <c r="B2251" t="s">
        <v>73</v>
      </c>
      <c r="C2251" s="11">
        <v>1986</v>
      </c>
      <c r="D2251" s="11">
        <v>922</v>
      </c>
      <c r="E2251" s="12">
        <f t="shared" si="118"/>
        <v>0.68701379988673961</v>
      </c>
      <c r="F2251" s="12">
        <f t="shared" si="117"/>
        <v>0.29521004098360659</v>
      </c>
      <c r="G2251" s="11">
        <v>5995.7</v>
      </c>
      <c r="H2251" s="11">
        <v>22</v>
      </c>
      <c r="I2251" s="11">
        <v>110.46</v>
      </c>
    </row>
    <row r="2252" spans="1:9" x14ac:dyDescent="0.35">
      <c r="A2252" t="s">
        <v>116</v>
      </c>
      <c r="B2252" t="s">
        <v>73</v>
      </c>
      <c r="C2252" s="11">
        <v>1986</v>
      </c>
      <c r="D2252" s="11">
        <v>50</v>
      </c>
      <c r="E2252" s="12">
        <f t="shared" si="118"/>
        <v>3.7256713659801502E-2</v>
      </c>
      <c r="F2252" s="12">
        <f t="shared" si="117"/>
        <v>1.6009221311475409E-2</v>
      </c>
      <c r="G2252" s="11">
        <v>255.5</v>
      </c>
      <c r="H2252" s="11">
        <v>22.4</v>
      </c>
      <c r="I2252" s="11">
        <v>102.76</v>
      </c>
    </row>
    <row r="2253" spans="1:9" x14ac:dyDescent="0.35">
      <c r="A2253" t="s">
        <v>83</v>
      </c>
      <c r="B2253" t="s">
        <v>73</v>
      </c>
      <c r="C2253" s="11">
        <v>1986</v>
      </c>
      <c r="D2253" s="11">
        <v>89</v>
      </c>
      <c r="E2253" s="12">
        <f t="shared" si="118"/>
        <v>6.6316950314446663E-2</v>
      </c>
      <c r="F2253" s="12">
        <f t="shared" si="117"/>
        <v>2.8496413934426229E-2</v>
      </c>
      <c r="G2253" s="11">
        <v>397.6</v>
      </c>
      <c r="H2253" s="11">
        <v>22.6</v>
      </c>
      <c r="I2253" s="11">
        <v>513.51</v>
      </c>
    </row>
    <row r="2254" spans="1:9" x14ac:dyDescent="0.35">
      <c r="A2254" t="s">
        <v>91</v>
      </c>
      <c r="B2254" t="s">
        <v>73</v>
      </c>
      <c r="C2254" s="11">
        <v>1986</v>
      </c>
      <c r="D2254" s="11">
        <v>98</v>
      </c>
      <c r="E2254" s="12">
        <f t="shared" si="118"/>
        <v>7.3023158773210931E-2</v>
      </c>
      <c r="F2254" s="12">
        <f t="shared" si="117"/>
        <v>3.1378073770491802E-2</v>
      </c>
      <c r="G2254" s="11">
        <v>754.4</v>
      </c>
      <c r="H2254" s="11">
        <v>22.9</v>
      </c>
      <c r="I2254" s="11">
        <v>90.7</v>
      </c>
    </row>
    <row r="2255" spans="1:9" x14ac:dyDescent="0.35">
      <c r="A2255" t="s">
        <v>82</v>
      </c>
      <c r="B2255" t="s">
        <v>73</v>
      </c>
      <c r="C2255" s="11">
        <v>1986</v>
      </c>
      <c r="D2255" s="11">
        <v>739</v>
      </c>
      <c r="E2255" s="12">
        <f t="shared" si="118"/>
        <v>0.55065422789186613</v>
      </c>
      <c r="F2255" s="12">
        <f t="shared" si="117"/>
        <v>0.23661629098360656</v>
      </c>
      <c r="G2255" s="11">
        <v>2338.3000000000002</v>
      </c>
      <c r="H2255" s="11">
        <v>22.1</v>
      </c>
      <c r="I2255" s="11">
        <v>106.37</v>
      </c>
    </row>
    <row r="2256" spans="1:9" x14ac:dyDescent="0.35">
      <c r="A2256" t="s">
        <v>68</v>
      </c>
      <c r="B2256" t="s">
        <v>73</v>
      </c>
      <c r="C2256" s="11">
        <v>1986</v>
      </c>
      <c r="D2256" s="11">
        <v>24156</v>
      </c>
      <c r="E2256" s="12">
        <f t="shared" si="118"/>
        <v>17.999463503323298</v>
      </c>
      <c r="F2256" s="12">
        <f t="shared" si="117"/>
        <v>7.734375</v>
      </c>
      <c r="G2256" s="11">
        <v>143401.9</v>
      </c>
      <c r="H2256" s="11">
        <v>19.3</v>
      </c>
      <c r="I2256" s="11">
        <v>340.2</v>
      </c>
    </row>
    <row r="2257" spans="1:9" x14ac:dyDescent="0.35">
      <c r="A2257" t="s">
        <v>69</v>
      </c>
      <c r="B2257" t="s">
        <v>73</v>
      </c>
      <c r="C2257" s="11">
        <v>1986</v>
      </c>
      <c r="D2257" s="11">
        <v>324</v>
      </c>
      <c r="E2257" s="12">
        <f t="shared" si="118"/>
        <v>0.24142350451551367</v>
      </c>
      <c r="F2257" s="12">
        <f t="shared" si="117"/>
        <v>0.10373975409836064</v>
      </c>
      <c r="G2257" s="11">
        <v>2402.9</v>
      </c>
      <c r="H2257" s="11">
        <v>21.6</v>
      </c>
      <c r="I2257" s="11">
        <v>115.02</v>
      </c>
    </row>
    <row r="2258" spans="1:9" x14ac:dyDescent="0.35">
      <c r="A2258" t="s">
        <v>70</v>
      </c>
      <c r="B2258" t="s">
        <v>73</v>
      </c>
      <c r="C2258" s="11">
        <v>1986</v>
      </c>
      <c r="D2258" s="11">
        <v>134204</v>
      </c>
      <c r="E2258" s="12">
        <f t="shared" si="118"/>
        <v>100</v>
      </c>
      <c r="F2258" s="12">
        <f t="shared" si="117"/>
        <v>42.970030737704917</v>
      </c>
      <c r="G2258" s="11">
        <v>761457.1</v>
      </c>
    </row>
    <row r="2259" spans="1:9" x14ac:dyDescent="0.35">
      <c r="A2259" t="s">
        <v>30</v>
      </c>
      <c r="B2259" t="s">
        <v>28</v>
      </c>
      <c r="C2259" s="11">
        <v>1985</v>
      </c>
      <c r="D2259" s="11">
        <v>1701</v>
      </c>
      <c r="E2259" s="12">
        <f>(D2259/179056)*100</f>
        <v>0.94998212849611297</v>
      </c>
      <c r="F2259" s="12">
        <f>(D2259/320782)*100</f>
        <v>0.53026666084755381</v>
      </c>
      <c r="G2259" s="11">
        <v>19454</v>
      </c>
      <c r="H2259" s="11">
        <v>16.100000000000001</v>
      </c>
      <c r="I2259" s="11">
        <v>166.85</v>
      </c>
    </row>
    <row r="2260" spans="1:9" x14ac:dyDescent="0.35">
      <c r="A2260" t="s">
        <v>31</v>
      </c>
      <c r="B2260" t="s">
        <v>28</v>
      </c>
      <c r="C2260" s="11">
        <v>1985</v>
      </c>
      <c r="D2260" s="11">
        <v>22847</v>
      </c>
      <c r="E2260" s="12">
        <f t="shared" ref="E2260:E2284" si="119">(D2260/179056)*100</f>
        <v>12.759695290858724</v>
      </c>
      <c r="F2260" s="12">
        <f t="shared" ref="F2260:F2318" si="120">(D2260/320782)*100</f>
        <v>7.1222824223304295</v>
      </c>
      <c r="G2260" s="11">
        <v>82204.100000000006</v>
      </c>
      <c r="H2260" s="11">
        <v>22.2</v>
      </c>
      <c r="I2260" s="11">
        <v>903.55</v>
      </c>
    </row>
    <row r="2261" spans="1:9" x14ac:dyDescent="0.35">
      <c r="A2261" t="s">
        <v>118</v>
      </c>
      <c r="B2261" t="s">
        <v>28</v>
      </c>
      <c r="C2261" s="11">
        <v>1985</v>
      </c>
      <c r="D2261" s="11">
        <v>59</v>
      </c>
      <c r="E2261" s="12">
        <f t="shared" si="119"/>
        <v>3.29505852917523E-2</v>
      </c>
      <c r="F2261" s="12">
        <f t="shared" si="120"/>
        <v>1.8392553198122087E-2</v>
      </c>
      <c r="G2261"/>
      <c r="H2261"/>
      <c r="I2261"/>
    </row>
    <row r="2262" spans="1:9" x14ac:dyDescent="0.35">
      <c r="A2262" t="s">
        <v>3</v>
      </c>
      <c r="B2262" t="s">
        <v>28</v>
      </c>
      <c r="C2262" s="11">
        <v>1985</v>
      </c>
      <c r="D2262" s="11">
        <v>38980</v>
      </c>
      <c r="E2262" s="12">
        <f t="shared" si="119"/>
        <v>21.769725672415333</v>
      </c>
      <c r="F2262" s="12">
        <f t="shared" si="120"/>
        <v>12.151554638352525</v>
      </c>
      <c r="G2262" s="11">
        <v>298649.59999999998</v>
      </c>
      <c r="H2262" s="11">
        <v>19.7</v>
      </c>
      <c r="I2262" s="11">
        <v>150.44999999999999</v>
      </c>
    </row>
    <row r="2263" spans="1:9" x14ac:dyDescent="0.35">
      <c r="A2263" t="s">
        <v>97</v>
      </c>
      <c r="B2263" t="s">
        <v>28</v>
      </c>
      <c r="C2263" s="11">
        <v>1985</v>
      </c>
      <c r="D2263" s="11">
        <v>2892</v>
      </c>
      <c r="E2263" s="12">
        <f t="shared" si="119"/>
        <v>1.6151371637923331</v>
      </c>
      <c r="F2263" s="12">
        <f t="shared" si="120"/>
        <v>0.90154684489778103</v>
      </c>
      <c r="G2263" s="11">
        <v>21680.2</v>
      </c>
      <c r="H2263" s="11">
        <v>21.3</v>
      </c>
      <c r="I2263" s="11">
        <v>120.95</v>
      </c>
    </row>
    <row r="2264" spans="1:9" x14ac:dyDescent="0.35">
      <c r="A2264" t="s">
        <v>106</v>
      </c>
      <c r="B2264" t="s">
        <v>28</v>
      </c>
      <c r="C2264" s="11">
        <v>1985</v>
      </c>
      <c r="D2264" s="11">
        <v>130</v>
      </c>
      <c r="E2264" s="12">
        <f t="shared" si="119"/>
        <v>7.2602984541149135E-2</v>
      </c>
      <c r="F2264" s="12">
        <f t="shared" si="120"/>
        <v>4.0525964673828331E-2</v>
      </c>
      <c r="G2264" s="11">
        <v>850.1</v>
      </c>
      <c r="H2264" s="11">
        <v>19.2</v>
      </c>
      <c r="I2264" s="11">
        <v>66.97</v>
      </c>
    </row>
    <row r="2265" spans="1:9" x14ac:dyDescent="0.35">
      <c r="A2265" t="s">
        <v>107</v>
      </c>
      <c r="B2265" t="s">
        <v>28</v>
      </c>
      <c r="C2265" s="11">
        <v>1985</v>
      </c>
      <c r="D2265" s="11">
        <v>343</v>
      </c>
      <c r="E2265" s="12">
        <f t="shared" si="119"/>
        <v>0.19156018228933966</v>
      </c>
      <c r="F2265" s="12">
        <f t="shared" si="120"/>
        <v>0.10692619910094706</v>
      </c>
      <c r="G2265" s="11">
        <v>2132.1</v>
      </c>
      <c r="H2265" s="11">
        <v>20.3</v>
      </c>
      <c r="I2265" s="11">
        <v>117.6</v>
      </c>
    </row>
    <row r="2266" spans="1:9" x14ac:dyDescent="0.35">
      <c r="A2266" t="s">
        <v>108</v>
      </c>
      <c r="B2266" t="s">
        <v>28</v>
      </c>
      <c r="C2266" s="11">
        <v>1985</v>
      </c>
      <c r="D2266" s="11">
        <v>226</v>
      </c>
      <c r="E2266" s="12">
        <f t="shared" si="119"/>
        <v>0.12621749620230543</v>
      </c>
      <c r="F2266" s="12">
        <f t="shared" si="120"/>
        <v>7.045283089450155E-2</v>
      </c>
      <c r="G2266" s="11">
        <v>815.3</v>
      </c>
      <c r="H2266" s="11">
        <v>19.3</v>
      </c>
      <c r="I2266" s="11">
        <v>300</v>
      </c>
    </row>
    <row r="2267" spans="1:9" x14ac:dyDescent="0.35">
      <c r="A2267" t="s">
        <v>4</v>
      </c>
      <c r="B2267" t="s">
        <v>28</v>
      </c>
      <c r="C2267" s="11">
        <v>1985</v>
      </c>
      <c r="D2267" s="11">
        <v>68313</v>
      </c>
      <c r="E2267" s="12">
        <f t="shared" si="119"/>
        <v>38.151751407380928</v>
      </c>
      <c r="F2267" s="12">
        <f t="shared" si="120"/>
        <v>21.295770959717192</v>
      </c>
      <c r="G2267" s="11">
        <v>585393.4</v>
      </c>
      <c r="H2267" s="11">
        <v>20.399999999999999</v>
      </c>
      <c r="I2267" s="11">
        <v>123.4</v>
      </c>
    </row>
    <row r="2268" spans="1:9" x14ac:dyDescent="0.35">
      <c r="A2268" t="s">
        <v>5</v>
      </c>
      <c r="B2268" t="s">
        <v>28</v>
      </c>
      <c r="C2268" s="11">
        <v>1985</v>
      </c>
      <c r="D2268" s="11">
        <v>3974</v>
      </c>
      <c r="E2268" s="12">
        <f t="shared" si="119"/>
        <v>2.219417388973282</v>
      </c>
      <c r="F2268" s="12">
        <f t="shared" si="120"/>
        <v>1.2388475662599521</v>
      </c>
      <c r="G2268" s="11">
        <v>15341.7</v>
      </c>
      <c r="H2268" s="11">
        <v>21.8</v>
      </c>
      <c r="I2268" s="11">
        <v>376.72</v>
      </c>
    </row>
    <row r="2269" spans="1:9" x14ac:dyDescent="0.35">
      <c r="A2269" t="s">
        <v>98</v>
      </c>
      <c r="B2269" t="s">
        <v>28</v>
      </c>
      <c r="C2269" s="11">
        <v>1985</v>
      </c>
      <c r="D2269" s="11">
        <v>2407</v>
      </c>
      <c r="E2269" s="12">
        <f t="shared" si="119"/>
        <v>1.3442721830041999</v>
      </c>
      <c r="F2269" s="12">
        <f t="shared" si="120"/>
        <v>0.75035382284542151</v>
      </c>
      <c r="G2269" s="11">
        <v>11042.7</v>
      </c>
      <c r="H2269" s="11">
        <v>20.3</v>
      </c>
      <c r="I2269" s="11">
        <v>242.98</v>
      </c>
    </row>
    <row r="2270" spans="1:9" x14ac:dyDescent="0.35">
      <c r="A2270" t="s">
        <v>99</v>
      </c>
      <c r="B2270" t="s">
        <v>28</v>
      </c>
      <c r="C2270" s="11">
        <v>1985</v>
      </c>
      <c r="D2270" s="11">
        <v>351</v>
      </c>
      <c r="E2270" s="12">
        <f t="shared" si="119"/>
        <v>0.19602805826110267</v>
      </c>
      <c r="F2270" s="12">
        <f t="shared" si="120"/>
        <v>0.1094201046193365</v>
      </c>
      <c r="G2270" s="11">
        <v>2723.5</v>
      </c>
      <c r="H2270" s="11">
        <v>18.2</v>
      </c>
      <c r="I2270" s="11">
        <v>274.83</v>
      </c>
    </row>
    <row r="2271" spans="1:9" x14ac:dyDescent="0.35">
      <c r="A2271" t="s">
        <v>8</v>
      </c>
      <c r="B2271" t="s">
        <v>28</v>
      </c>
      <c r="C2271" s="11">
        <v>1985</v>
      </c>
      <c r="D2271" s="11">
        <v>1331</v>
      </c>
      <c r="E2271" s="12">
        <f t="shared" si="119"/>
        <v>0.74334286480207301</v>
      </c>
      <c r="F2271" s="12">
        <f t="shared" si="120"/>
        <v>0.4149235306220424</v>
      </c>
      <c r="G2271" s="11">
        <v>10483.799999999999</v>
      </c>
      <c r="H2271" s="11">
        <v>20.6</v>
      </c>
      <c r="I2271" s="11">
        <v>208.72</v>
      </c>
    </row>
    <row r="2272" spans="1:9" x14ac:dyDescent="0.35">
      <c r="A2272" t="s">
        <v>33</v>
      </c>
      <c r="B2272" t="s">
        <v>28</v>
      </c>
      <c r="C2272" s="11">
        <v>1985</v>
      </c>
      <c r="D2272" s="11">
        <v>1532</v>
      </c>
      <c r="E2272" s="12">
        <f t="shared" si="119"/>
        <v>0.85559824859261902</v>
      </c>
      <c r="F2272" s="12">
        <f t="shared" si="120"/>
        <v>0.47758290677157694</v>
      </c>
      <c r="G2272" s="11">
        <v>9200.6</v>
      </c>
      <c r="H2272" s="11">
        <v>20.9</v>
      </c>
      <c r="I2272" s="11">
        <v>214.48</v>
      </c>
    </row>
    <row r="2273" spans="1:9" x14ac:dyDescent="0.35">
      <c r="A2273" t="s">
        <v>34</v>
      </c>
      <c r="B2273" t="s">
        <v>28</v>
      </c>
      <c r="C2273" s="11">
        <v>1985</v>
      </c>
      <c r="D2273" s="11">
        <v>2697</v>
      </c>
      <c r="E2273" s="12">
        <f t="shared" si="119"/>
        <v>1.5062326869806095</v>
      </c>
      <c r="F2273" s="12">
        <f t="shared" si="120"/>
        <v>0.84075789788703847</v>
      </c>
      <c r="G2273" s="11">
        <v>15446.2</v>
      </c>
      <c r="H2273" s="11">
        <v>19.7</v>
      </c>
      <c r="I2273" s="11">
        <v>88.88</v>
      </c>
    </row>
    <row r="2274" spans="1:9" x14ac:dyDescent="0.35">
      <c r="A2274" t="s">
        <v>133</v>
      </c>
      <c r="B2274" t="s">
        <v>28</v>
      </c>
      <c r="C2274" s="11">
        <v>1985</v>
      </c>
      <c r="D2274" s="11">
        <v>64</v>
      </c>
      <c r="E2274" s="12">
        <f t="shared" si="119"/>
        <v>3.5743007774104191E-2</v>
      </c>
      <c r="F2274" s="12">
        <f t="shared" si="120"/>
        <v>1.9951244147115486E-2</v>
      </c>
      <c r="G2274"/>
      <c r="H2274"/>
      <c r="I2274"/>
    </row>
    <row r="2275" spans="1:9" x14ac:dyDescent="0.35">
      <c r="A2275" t="s">
        <v>125</v>
      </c>
      <c r="B2275" t="s">
        <v>28</v>
      </c>
      <c r="C2275" s="11">
        <v>1985</v>
      </c>
      <c r="D2275" s="11">
        <v>409</v>
      </c>
      <c r="E2275" s="12">
        <f t="shared" si="119"/>
        <v>0.2284201590563846</v>
      </c>
      <c r="F2275" s="12">
        <f t="shared" si="120"/>
        <v>0.12750091962765991</v>
      </c>
      <c r="G2275" s="11">
        <v>2760.6</v>
      </c>
      <c r="H2275" s="11">
        <v>22.6</v>
      </c>
      <c r="I2275" s="11">
        <v>96.15</v>
      </c>
    </row>
    <row r="2276" spans="1:9" x14ac:dyDescent="0.35">
      <c r="A2276" t="s">
        <v>13</v>
      </c>
      <c r="B2276" t="s">
        <v>28</v>
      </c>
      <c r="C2276" s="11">
        <v>1985</v>
      </c>
      <c r="D2276" s="11">
        <v>2136</v>
      </c>
      <c r="E2276" s="12">
        <f t="shared" si="119"/>
        <v>1.1929228844607274</v>
      </c>
      <c r="F2276" s="12">
        <f t="shared" si="120"/>
        <v>0.66587277340997941</v>
      </c>
      <c r="G2276" s="11">
        <v>8034.3</v>
      </c>
      <c r="H2276" s="11">
        <v>20.5</v>
      </c>
      <c r="I2276" s="11">
        <v>404.88</v>
      </c>
    </row>
    <row r="2277" spans="1:9" x14ac:dyDescent="0.35">
      <c r="A2277" t="s">
        <v>15</v>
      </c>
      <c r="B2277" t="s">
        <v>28</v>
      </c>
      <c r="C2277" s="11">
        <v>1985</v>
      </c>
      <c r="D2277" s="11">
        <v>13299</v>
      </c>
      <c r="E2277" s="12">
        <f t="shared" si="119"/>
        <v>7.4272853185595569</v>
      </c>
      <c r="F2277" s="12">
        <f t="shared" si="120"/>
        <v>4.1458061861326385</v>
      </c>
      <c r="G2277" s="11">
        <v>56298.7</v>
      </c>
      <c r="H2277" s="11">
        <v>21.9</v>
      </c>
      <c r="I2277" s="11">
        <v>441.25</v>
      </c>
    </row>
    <row r="2278" spans="1:9" x14ac:dyDescent="0.35">
      <c r="A2278" t="s">
        <v>36</v>
      </c>
      <c r="B2278" t="s">
        <v>28</v>
      </c>
      <c r="C2278" s="11">
        <v>1985</v>
      </c>
      <c r="D2278" s="11">
        <v>234</v>
      </c>
      <c r="E2278" s="12">
        <f t="shared" si="119"/>
        <v>0.13068537217406845</v>
      </c>
      <c r="F2278" s="12">
        <f t="shared" si="120"/>
        <v>7.2946736412890997E-2</v>
      </c>
      <c r="G2278" s="11">
        <v>594.70000000000005</v>
      </c>
      <c r="H2278" s="11">
        <v>20.8</v>
      </c>
      <c r="I2278" s="11">
        <v>218.63</v>
      </c>
    </row>
    <row r="2279" spans="1:9" x14ac:dyDescent="0.35">
      <c r="A2279" t="s">
        <v>17</v>
      </c>
      <c r="B2279" t="s">
        <v>28</v>
      </c>
      <c r="C2279" s="11">
        <v>1985</v>
      </c>
      <c r="D2279" s="11">
        <v>2827</v>
      </c>
      <c r="E2279" s="12">
        <f t="shared" si="119"/>
        <v>1.5788356715217586</v>
      </c>
      <c r="F2279" s="12">
        <f t="shared" si="120"/>
        <v>0.88128386256086688</v>
      </c>
      <c r="G2279" s="11">
        <v>17146.2</v>
      </c>
      <c r="H2279" s="11">
        <v>20.399999999999999</v>
      </c>
      <c r="I2279" s="11">
        <v>209.54</v>
      </c>
    </row>
    <row r="2280" spans="1:9" x14ac:dyDescent="0.35">
      <c r="A2280" t="s">
        <v>100</v>
      </c>
      <c r="B2280" t="s">
        <v>28</v>
      </c>
      <c r="C2280" s="11">
        <v>1985</v>
      </c>
      <c r="D2280" s="11">
        <v>1091</v>
      </c>
      <c r="E2280" s="12">
        <f t="shared" si="119"/>
        <v>0.60930658564918239</v>
      </c>
      <c r="F2280" s="12">
        <f t="shared" si="120"/>
        <v>0.3401063650703593</v>
      </c>
      <c r="G2280" s="11">
        <v>7993.8</v>
      </c>
      <c r="H2280" s="11">
        <v>20.399999999999999</v>
      </c>
      <c r="I2280" s="11">
        <v>126.76</v>
      </c>
    </row>
    <row r="2281" spans="1:9" x14ac:dyDescent="0.35">
      <c r="A2281" t="s">
        <v>101</v>
      </c>
      <c r="B2281" t="s">
        <v>28</v>
      </c>
      <c r="C2281" s="11">
        <v>1985</v>
      </c>
      <c r="D2281" s="11">
        <v>1221</v>
      </c>
      <c r="E2281" s="12">
        <f t="shared" si="119"/>
        <v>0.68190957019033149</v>
      </c>
      <c r="F2281" s="12">
        <f t="shared" si="120"/>
        <v>0.38063232974418765</v>
      </c>
      <c r="G2281" s="11">
        <v>4919.3999999999996</v>
      </c>
      <c r="H2281" s="11">
        <v>21.1</v>
      </c>
      <c r="I2281" s="11">
        <v>183.53</v>
      </c>
    </row>
    <row r="2282" spans="1:9" x14ac:dyDescent="0.35">
      <c r="A2282" t="s">
        <v>38</v>
      </c>
      <c r="B2282" t="s">
        <v>28</v>
      </c>
      <c r="C2282" s="11">
        <v>1985</v>
      </c>
      <c r="D2282" s="11">
        <v>9732</v>
      </c>
      <c r="E2282" s="12">
        <f t="shared" si="119"/>
        <v>5.4351711196497181</v>
      </c>
      <c r="F2282" s="12">
        <f t="shared" si="120"/>
        <v>3.0338360631207486</v>
      </c>
      <c r="G2282" s="11">
        <v>31373.7</v>
      </c>
      <c r="H2282" s="11">
        <v>21.1</v>
      </c>
      <c r="I2282" s="11">
        <v>324.51</v>
      </c>
    </row>
    <row r="2283" spans="1:9" x14ac:dyDescent="0.35">
      <c r="A2283" t="s">
        <v>23</v>
      </c>
      <c r="B2283" t="s">
        <v>28</v>
      </c>
      <c r="C2283" s="11">
        <v>1985</v>
      </c>
      <c r="D2283" s="11">
        <v>260</v>
      </c>
      <c r="E2283" s="12">
        <f t="shared" si="119"/>
        <v>0.14520596908229827</v>
      </c>
      <c r="F2283" s="12">
        <f t="shared" si="120"/>
        <v>8.1051929347656662E-2</v>
      </c>
      <c r="G2283" s="11">
        <v>2936.1</v>
      </c>
      <c r="H2283" s="11">
        <v>22.7</v>
      </c>
      <c r="I2283" s="11">
        <v>103.67</v>
      </c>
    </row>
    <row r="2284" spans="1:9" x14ac:dyDescent="0.35">
      <c r="A2284" t="s">
        <v>24</v>
      </c>
      <c r="B2284" t="s">
        <v>28</v>
      </c>
      <c r="C2284" s="11">
        <v>1985</v>
      </c>
      <c r="D2284" s="11">
        <v>179056</v>
      </c>
      <c r="E2284" s="12">
        <f t="shared" si="119"/>
        <v>100</v>
      </c>
      <c r="F2284" s="12">
        <f t="shared" si="120"/>
        <v>55.818593312592355</v>
      </c>
      <c r="G2284" s="11">
        <v>1207474.7999999998</v>
      </c>
    </row>
    <row r="2285" spans="1:9" x14ac:dyDescent="0.35">
      <c r="A2285" t="s">
        <v>102</v>
      </c>
      <c r="B2285" t="s">
        <v>73</v>
      </c>
      <c r="C2285" s="11">
        <v>1985</v>
      </c>
      <c r="D2285" s="11">
        <v>53</v>
      </c>
      <c r="E2285" s="12">
        <f>(D2285/141726)*100</f>
        <v>3.7396102338314779E-2</v>
      </c>
      <c r="F2285" s="12">
        <f t="shared" si="120"/>
        <v>1.6522124059330012E-2</v>
      </c>
      <c r="G2285" s="11">
        <v>326.7</v>
      </c>
      <c r="H2285" s="11">
        <v>22.1</v>
      </c>
      <c r="I2285" s="11">
        <v>105.65</v>
      </c>
    </row>
    <row r="2286" spans="1:9" x14ac:dyDescent="0.35">
      <c r="A2286" t="s">
        <v>74</v>
      </c>
      <c r="B2286" t="s">
        <v>73</v>
      </c>
      <c r="C2286" s="11">
        <v>1985</v>
      </c>
      <c r="D2286" s="11">
        <v>3162</v>
      </c>
      <c r="E2286" s="12">
        <f t="shared" ref="E2286:E2318" si="121">(D2286/141726)*100</f>
        <v>2.231065577240591</v>
      </c>
      <c r="F2286" s="12">
        <f t="shared" si="120"/>
        <v>0.98571615614342445</v>
      </c>
      <c r="G2286" s="11">
        <v>9934.9</v>
      </c>
      <c r="H2286" s="11">
        <v>22.2</v>
      </c>
      <c r="I2286" s="11">
        <v>73.39</v>
      </c>
    </row>
    <row r="2287" spans="1:9" x14ac:dyDescent="0.35">
      <c r="A2287" t="s">
        <v>40</v>
      </c>
      <c r="B2287" t="s">
        <v>73</v>
      </c>
      <c r="C2287" s="11">
        <v>1985</v>
      </c>
      <c r="D2287" s="11">
        <v>14804</v>
      </c>
      <c r="E2287" s="12">
        <f t="shared" si="121"/>
        <v>10.445507528611547</v>
      </c>
      <c r="F2287" s="12">
        <f t="shared" si="120"/>
        <v>4.6149721617796509</v>
      </c>
      <c r="G2287" s="11">
        <v>125386.3</v>
      </c>
      <c r="H2287" s="11">
        <v>21.8</v>
      </c>
      <c r="I2287" s="11">
        <v>96</v>
      </c>
    </row>
    <row r="2288" spans="1:9" x14ac:dyDescent="0.35">
      <c r="A2288" t="s">
        <v>85</v>
      </c>
      <c r="B2288" t="s">
        <v>73</v>
      </c>
      <c r="C2288" s="11">
        <v>1985</v>
      </c>
      <c r="D2288" s="11">
        <v>219</v>
      </c>
      <c r="E2288" s="12">
        <f t="shared" si="121"/>
        <v>0.15452351720926294</v>
      </c>
      <c r="F2288" s="12">
        <f t="shared" si="120"/>
        <v>6.8270663565910814E-2</v>
      </c>
      <c r="G2288" s="11">
        <v>514.6</v>
      </c>
      <c r="H2288" s="11">
        <v>21.4</v>
      </c>
      <c r="I2288" s="11">
        <v>88.66</v>
      </c>
    </row>
    <row r="2289" spans="1:9" x14ac:dyDescent="0.35">
      <c r="A2289" t="s">
        <v>41</v>
      </c>
      <c r="B2289" t="s">
        <v>73</v>
      </c>
      <c r="C2289" s="11">
        <v>1985</v>
      </c>
      <c r="D2289" s="11">
        <v>294</v>
      </c>
      <c r="E2289" s="12">
        <f t="shared" si="121"/>
        <v>0.20744252995216123</v>
      </c>
      <c r="F2289" s="12">
        <f t="shared" si="120"/>
        <v>9.165102780081176E-2</v>
      </c>
      <c r="G2289" s="11">
        <v>1070.2</v>
      </c>
      <c r="H2289" s="11">
        <v>22.8</v>
      </c>
      <c r="I2289" s="11">
        <v>966.25</v>
      </c>
    </row>
    <row r="2290" spans="1:9" x14ac:dyDescent="0.35">
      <c r="A2290" t="s">
        <v>42</v>
      </c>
      <c r="B2290" t="s">
        <v>73</v>
      </c>
      <c r="C2290" s="11">
        <v>1985</v>
      </c>
      <c r="D2290" s="11">
        <v>20430</v>
      </c>
      <c r="E2290" s="12">
        <f t="shared" si="121"/>
        <v>14.415139071165489</v>
      </c>
      <c r="F2290" s="12">
        <f t="shared" si="120"/>
        <v>6.3688112175870213</v>
      </c>
      <c r="G2290" s="11">
        <v>72002.2</v>
      </c>
      <c r="H2290" s="11">
        <v>22.4</v>
      </c>
      <c r="I2290" s="11">
        <v>533.14</v>
      </c>
    </row>
    <row r="2291" spans="1:9" x14ac:dyDescent="0.35">
      <c r="A2291" t="s">
        <v>43</v>
      </c>
      <c r="B2291" t="s">
        <v>73</v>
      </c>
      <c r="C2291" s="11">
        <v>1985</v>
      </c>
      <c r="D2291" s="11">
        <v>16300</v>
      </c>
      <c r="E2291" s="12">
        <f t="shared" si="121"/>
        <v>11.501065436123223</v>
      </c>
      <c r="F2291" s="12">
        <f t="shared" si="120"/>
        <v>5.0813324937184756</v>
      </c>
      <c r="G2291" s="11">
        <v>119169.60000000001</v>
      </c>
      <c r="H2291" s="11">
        <v>22.4</v>
      </c>
      <c r="I2291" s="11">
        <v>98.12</v>
      </c>
    </row>
    <row r="2292" spans="1:9" x14ac:dyDescent="0.35">
      <c r="A2292" t="s">
        <v>45</v>
      </c>
      <c r="B2292" t="s">
        <v>73</v>
      </c>
      <c r="C2292" s="11">
        <v>1985</v>
      </c>
      <c r="D2292" s="11">
        <v>1592</v>
      </c>
      <c r="E2292" s="12">
        <f t="shared" si="121"/>
        <v>1.1232942438225872</v>
      </c>
      <c r="F2292" s="12">
        <f t="shared" si="120"/>
        <v>0.49628719815949768</v>
      </c>
      <c r="G2292" s="11">
        <v>11764.1</v>
      </c>
      <c r="H2292" s="11">
        <v>21.4</v>
      </c>
      <c r="I2292" s="11">
        <v>65.69</v>
      </c>
    </row>
    <row r="2293" spans="1:9" x14ac:dyDescent="0.35">
      <c r="A2293" t="s">
        <v>46</v>
      </c>
      <c r="B2293" t="s">
        <v>73</v>
      </c>
      <c r="C2293" s="11">
        <v>1985</v>
      </c>
      <c r="D2293" s="11">
        <v>592</v>
      </c>
      <c r="E2293" s="12">
        <f t="shared" si="121"/>
        <v>0.41770740725061029</v>
      </c>
      <c r="F2293" s="12">
        <f t="shared" si="120"/>
        <v>0.18454900836081825</v>
      </c>
      <c r="G2293" s="11">
        <v>7437</v>
      </c>
      <c r="H2293" s="11">
        <v>21.7</v>
      </c>
      <c r="I2293" s="11">
        <v>55.33</v>
      </c>
    </row>
    <row r="2294" spans="1:9" x14ac:dyDescent="0.35">
      <c r="A2294" t="s">
        <v>47</v>
      </c>
      <c r="B2294" t="s">
        <v>73</v>
      </c>
      <c r="C2294" s="11">
        <v>1985</v>
      </c>
      <c r="D2294" s="11">
        <v>84</v>
      </c>
      <c r="E2294" s="12">
        <f t="shared" si="121"/>
        <v>5.9269294272046066E-2</v>
      </c>
      <c r="F2294" s="12">
        <f t="shared" si="120"/>
        <v>2.618600794308908E-2</v>
      </c>
      <c r="G2294" s="11">
        <v>193.8</v>
      </c>
      <c r="H2294" s="11">
        <v>21.1</v>
      </c>
      <c r="I2294" s="11">
        <v>471.19</v>
      </c>
    </row>
    <row r="2295" spans="1:9" x14ac:dyDescent="0.35">
      <c r="A2295" t="s">
        <v>87</v>
      </c>
      <c r="B2295" t="s">
        <v>73</v>
      </c>
      <c r="C2295" s="11">
        <v>1985</v>
      </c>
      <c r="D2295" s="11">
        <v>214</v>
      </c>
      <c r="E2295" s="12">
        <f t="shared" si="121"/>
        <v>0.15099558302640306</v>
      </c>
      <c r="F2295" s="12">
        <f t="shared" si="120"/>
        <v>6.67119726169174E-2</v>
      </c>
      <c r="G2295" s="11">
        <v>903.6</v>
      </c>
      <c r="H2295" s="11">
        <v>22.2</v>
      </c>
      <c r="I2295" s="11">
        <v>241.6</v>
      </c>
    </row>
    <row r="2296" spans="1:9" x14ac:dyDescent="0.35">
      <c r="A2296" t="s">
        <v>75</v>
      </c>
      <c r="B2296" t="s">
        <v>73</v>
      </c>
      <c r="C2296" s="11">
        <v>1985</v>
      </c>
      <c r="D2296" s="11">
        <v>2447</v>
      </c>
      <c r="E2296" s="12">
        <f t="shared" si="121"/>
        <v>1.7265709890916274</v>
      </c>
      <c r="F2296" s="12">
        <f t="shared" si="120"/>
        <v>0.76282335043736871</v>
      </c>
      <c r="G2296" s="11">
        <v>13096.4</v>
      </c>
      <c r="H2296" s="11">
        <v>20.2</v>
      </c>
      <c r="I2296" s="11">
        <v>206.03</v>
      </c>
    </row>
    <row r="2297" spans="1:9" x14ac:dyDescent="0.35">
      <c r="A2297" t="s">
        <v>88</v>
      </c>
      <c r="B2297" t="s">
        <v>73</v>
      </c>
      <c r="C2297" s="11">
        <v>1985</v>
      </c>
      <c r="D2297" s="11">
        <v>2520</v>
      </c>
      <c r="E2297" s="12">
        <f t="shared" si="121"/>
        <v>1.7780788281613817</v>
      </c>
      <c r="F2297" s="12">
        <f t="shared" si="120"/>
        <v>0.78558023829267232</v>
      </c>
      <c r="G2297" s="11">
        <v>8564.4</v>
      </c>
      <c r="H2297" s="11">
        <v>20.5</v>
      </c>
      <c r="I2297" s="11">
        <v>306.61</v>
      </c>
    </row>
    <row r="2298" spans="1:9" x14ac:dyDescent="0.35">
      <c r="A2298" t="s">
        <v>76</v>
      </c>
      <c r="B2298" t="s">
        <v>73</v>
      </c>
      <c r="C2298" s="11">
        <v>1985</v>
      </c>
      <c r="D2298" s="11">
        <v>14047</v>
      </c>
      <c r="E2298" s="12">
        <f t="shared" si="121"/>
        <v>9.9113782933265604</v>
      </c>
      <c r="F2298" s="12">
        <f t="shared" si="120"/>
        <v>4.37898635210205</v>
      </c>
      <c r="G2298" s="11">
        <v>126682.5</v>
      </c>
      <c r="H2298" s="11">
        <v>21.9</v>
      </c>
      <c r="I2298" s="11">
        <v>92.2</v>
      </c>
    </row>
    <row r="2299" spans="1:9" x14ac:dyDescent="0.35">
      <c r="A2299" t="s">
        <v>109</v>
      </c>
      <c r="B2299" t="s">
        <v>73</v>
      </c>
      <c r="C2299" s="11">
        <v>1985</v>
      </c>
      <c r="D2299" s="11">
        <v>52</v>
      </c>
      <c r="E2299" s="12">
        <f t="shared" si="121"/>
        <v>3.66905155017428E-2</v>
      </c>
      <c r="F2299" s="12">
        <f t="shared" si="120"/>
        <v>1.6210385869531333E-2</v>
      </c>
      <c r="G2299" s="11">
        <v>140.6</v>
      </c>
      <c r="H2299" s="11">
        <v>21</v>
      </c>
      <c r="I2299" s="11">
        <v>100</v>
      </c>
    </row>
    <row r="2300" spans="1:9" x14ac:dyDescent="0.35">
      <c r="A2300" t="s">
        <v>53</v>
      </c>
      <c r="B2300" t="s">
        <v>73</v>
      </c>
      <c r="C2300" s="11">
        <v>1985</v>
      </c>
      <c r="D2300" s="11">
        <v>56</v>
      </c>
      <c r="E2300" s="12">
        <f t="shared" si="121"/>
        <v>3.9512862848030711E-2</v>
      </c>
      <c r="F2300" s="12">
        <f t="shared" si="120"/>
        <v>1.745733862872605E-2</v>
      </c>
      <c r="G2300" s="11">
        <v>320.60000000000002</v>
      </c>
      <c r="H2300" s="11">
        <v>23</v>
      </c>
      <c r="I2300" s="11">
        <v>167.04</v>
      </c>
    </row>
    <row r="2301" spans="1:9" x14ac:dyDescent="0.35">
      <c r="A2301" t="s">
        <v>78</v>
      </c>
      <c r="B2301" t="s">
        <v>73</v>
      </c>
      <c r="C2301" s="11">
        <v>1985</v>
      </c>
      <c r="D2301" s="11">
        <v>491</v>
      </c>
      <c r="E2301" s="12">
        <f t="shared" si="121"/>
        <v>0.34644313675684069</v>
      </c>
      <c r="F2301" s="12">
        <f t="shared" si="120"/>
        <v>0.15306345119115164</v>
      </c>
      <c r="G2301" s="11">
        <v>295.2</v>
      </c>
      <c r="H2301" s="11">
        <v>21.7</v>
      </c>
      <c r="I2301" s="11">
        <v>101.98</v>
      </c>
    </row>
    <row r="2302" spans="1:9" x14ac:dyDescent="0.35">
      <c r="A2302" t="s">
        <v>54</v>
      </c>
      <c r="B2302" t="s">
        <v>73</v>
      </c>
      <c r="C2302" s="11">
        <v>1985</v>
      </c>
      <c r="D2302" s="11">
        <v>1955</v>
      </c>
      <c r="E2302" s="12">
        <f t="shared" si="121"/>
        <v>1.3794222654982149</v>
      </c>
      <c r="F2302" s="12">
        <f t="shared" si="120"/>
        <v>0.60944816105641841</v>
      </c>
      <c r="G2302" s="11">
        <v>8298.7999999999993</v>
      </c>
      <c r="H2302" s="11">
        <v>22.9</v>
      </c>
      <c r="I2302" s="11">
        <v>610.9</v>
      </c>
    </row>
    <row r="2303" spans="1:9" x14ac:dyDescent="0.35">
      <c r="A2303" t="s">
        <v>55</v>
      </c>
      <c r="B2303" t="s">
        <v>73</v>
      </c>
      <c r="C2303" s="11">
        <v>1985</v>
      </c>
      <c r="D2303" s="11">
        <v>2310</v>
      </c>
      <c r="E2303" s="12">
        <f t="shared" si="121"/>
        <v>1.6299055924812667</v>
      </c>
      <c r="F2303" s="12">
        <f t="shared" si="120"/>
        <v>0.72011521843494963</v>
      </c>
      <c r="G2303" s="11">
        <v>11637.8</v>
      </c>
      <c r="H2303" s="11">
        <v>23.5</v>
      </c>
      <c r="I2303" s="11">
        <v>99.28</v>
      </c>
    </row>
    <row r="2304" spans="1:9" x14ac:dyDescent="0.35">
      <c r="A2304" t="s">
        <v>79</v>
      </c>
      <c r="B2304" t="s">
        <v>73</v>
      </c>
      <c r="C2304" s="11">
        <v>1985</v>
      </c>
      <c r="D2304" s="11">
        <v>63</v>
      </c>
      <c r="E2304" s="12">
        <f t="shared" si="121"/>
        <v>4.4451970704034546E-2</v>
      </c>
      <c r="F2304" s="12">
        <f t="shared" si="120"/>
        <v>1.9639505957316807E-2</v>
      </c>
      <c r="G2304" s="11">
        <v>103.9</v>
      </c>
      <c r="H2304" s="11">
        <v>22.5</v>
      </c>
      <c r="I2304" s="11">
        <v>359.57</v>
      </c>
    </row>
    <row r="2305" spans="1:9" x14ac:dyDescent="0.35">
      <c r="A2305" t="s">
        <v>59</v>
      </c>
      <c r="B2305" t="s">
        <v>73</v>
      </c>
      <c r="C2305" s="11">
        <v>1985</v>
      </c>
      <c r="D2305" s="11">
        <v>5093</v>
      </c>
      <c r="E2305" s="12">
        <f t="shared" si="121"/>
        <v>3.5935537586610784</v>
      </c>
      <c r="F2305" s="12">
        <f t="shared" si="120"/>
        <v>1.5876826006446747</v>
      </c>
      <c r="G2305" s="11">
        <v>21358.6</v>
      </c>
      <c r="H2305" s="11">
        <v>21.8</v>
      </c>
      <c r="I2305" s="11">
        <v>177.6</v>
      </c>
    </row>
    <row r="2306" spans="1:9" x14ac:dyDescent="0.35">
      <c r="A2306" t="s">
        <v>60</v>
      </c>
      <c r="B2306" t="s">
        <v>73</v>
      </c>
      <c r="C2306" s="11">
        <v>1985</v>
      </c>
      <c r="D2306" s="11">
        <v>7429</v>
      </c>
      <c r="E2306" s="12">
        <f t="shared" si="121"/>
        <v>5.241804608893216</v>
      </c>
      <c r="F2306" s="12">
        <f t="shared" si="120"/>
        <v>2.31590301201439</v>
      </c>
      <c r="G2306" s="11">
        <v>31681.1</v>
      </c>
      <c r="H2306" s="11">
        <v>20.100000000000001</v>
      </c>
      <c r="I2306" s="11">
        <v>533.29</v>
      </c>
    </row>
    <row r="2307" spans="1:9" x14ac:dyDescent="0.35">
      <c r="A2307" t="s">
        <v>113</v>
      </c>
      <c r="B2307" t="s">
        <v>73</v>
      </c>
      <c r="C2307" s="11">
        <v>1985</v>
      </c>
      <c r="D2307" s="11">
        <v>143</v>
      </c>
      <c r="E2307" s="12">
        <f t="shared" si="121"/>
        <v>0.10089891762979271</v>
      </c>
      <c r="F2307" s="12">
        <f t="shared" si="120"/>
        <v>4.457856114121117E-2</v>
      </c>
      <c r="G2307" s="11">
        <v>408.4</v>
      </c>
      <c r="H2307" s="11">
        <v>23.1</v>
      </c>
      <c r="I2307" s="11">
        <v>262.33999999999997</v>
      </c>
    </row>
    <row r="2308" spans="1:9" x14ac:dyDescent="0.35">
      <c r="A2308" t="s">
        <v>63</v>
      </c>
      <c r="B2308" t="s">
        <v>73</v>
      </c>
      <c r="C2308" s="11">
        <v>1985</v>
      </c>
      <c r="D2308" s="11">
        <v>1169</v>
      </c>
      <c r="E2308" s="12">
        <f t="shared" si="121"/>
        <v>0.82483101195264097</v>
      </c>
      <c r="F2308" s="12">
        <f t="shared" si="120"/>
        <v>0.36442194387465632</v>
      </c>
      <c r="G2308" s="11">
        <v>7456.4</v>
      </c>
      <c r="H2308" s="11">
        <v>22.9</v>
      </c>
      <c r="I2308" s="11">
        <v>112.87</v>
      </c>
    </row>
    <row r="2309" spans="1:9" x14ac:dyDescent="0.35">
      <c r="A2309" t="s">
        <v>80</v>
      </c>
      <c r="B2309" t="s">
        <v>73</v>
      </c>
      <c r="C2309" s="11">
        <v>1985</v>
      </c>
      <c r="D2309" s="11">
        <v>7975</v>
      </c>
      <c r="E2309" s="12">
        <f t="shared" si="121"/>
        <v>5.6270550216615156</v>
      </c>
      <c r="F2309" s="12">
        <f t="shared" si="120"/>
        <v>2.4861120636444687</v>
      </c>
      <c r="G2309" s="11">
        <v>64663.5</v>
      </c>
      <c r="H2309" s="11">
        <v>23.2</v>
      </c>
      <c r="I2309" s="11">
        <v>114.1</v>
      </c>
    </row>
    <row r="2310" spans="1:9" x14ac:dyDescent="0.35">
      <c r="A2310" t="s">
        <v>64</v>
      </c>
      <c r="B2310" t="s">
        <v>73</v>
      </c>
      <c r="C2310" s="11">
        <v>1985</v>
      </c>
      <c r="D2310" s="11">
        <v>10577</v>
      </c>
      <c r="E2310" s="12">
        <f t="shared" si="121"/>
        <v>7.4629919704217995</v>
      </c>
      <c r="F2310" s="12">
        <f t="shared" si="120"/>
        <v>3.2972548335006326</v>
      </c>
      <c r="G2310" s="11">
        <v>75695.899999999994</v>
      </c>
      <c r="H2310" s="11">
        <v>22.7</v>
      </c>
      <c r="I2310" s="11">
        <v>82.88</v>
      </c>
    </row>
    <row r="2311" spans="1:9" x14ac:dyDescent="0.35">
      <c r="A2311" t="s">
        <v>90</v>
      </c>
      <c r="B2311" t="s">
        <v>73</v>
      </c>
      <c r="C2311" s="11">
        <v>1985</v>
      </c>
      <c r="D2311" s="11">
        <v>1262</v>
      </c>
      <c r="E2311" s="12">
        <f t="shared" si="121"/>
        <v>0.8904505877538349</v>
      </c>
      <c r="F2311" s="12">
        <f t="shared" si="120"/>
        <v>0.39341359552593352</v>
      </c>
      <c r="G2311" s="11">
        <v>9502.7999999999993</v>
      </c>
      <c r="H2311" s="11">
        <v>20.8</v>
      </c>
      <c r="I2311" s="11">
        <v>98.92</v>
      </c>
    </row>
    <row r="2312" spans="1:9" x14ac:dyDescent="0.35">
      <c r="A2312" t="s">
        <v>116</v>
      </c>
      <c r="B2312" t="s">
        <v>73</v>
      </c>
      <c r="C2312" s="11">
        <v>1985</v>
      </c>
      <c r="D2312" s="11">
        <v>50</v>
      </c>
      <c r="E2312" s="12">
        <f t="shared" si="121"/>
        <v>3.5279341828598848E-2</v>
      </c>
      <c r="F2312" s="12">
        <f t="shared" si="120"/>
        <v>1.5586909489933973E-2</v>
      </c>
      <c r="G2312" s="11">
        <v>310.60000000000002</v>
      </c>
      <c r="H2312" s="11">
        <v>22.1</v>
      </c>
      <c r="I2312" s="11">
        <v>90.53</v>
      </c>
    </row>
    <row r="2313" spans="1:9" x14ac:dyDescent="0.35">
      <c r="A2313" t="s">
        <v>83</v>
      </c>
      <c r="B2313" t="s">
        <v>73</v>
      </c>
      <c r="C2313" s="11">
        <v>1985</v>
      </c>
      <c r="D2313" s="11">
        <v>86</v>
      </c>
      <c r="E2313" s="12">
        <f t="shared" si="121"/>
        <v>6.0680467945190018E-2</v>
      </c>
      <c r="F2313" s="12">
        <f t="shared" si="120"/>
        <v>2.6809484322686435E-2</v>
      </c>
      <c r="G2313" s="11">
        <v>468.3</v>
      </c>
      <c r="H2313" s="11">
        <v>22.1</v>
      </c>
      <c r="I2313" s="11">
        <v>350.89</v>
      </c>
    </row>
    <row r="2314" spans="1:9" x14ac:dyDescent="0.35">
      <c r="A2314" t="s">
        <v>91</v>
      </c>
      <c r="B2314" t="s">
        <v>73</v>
      </c>
      <c r="C2314" s="11">
        <v>1985</v>
      </c>
      <c r="D2314" s="11">
        <v>172</v>
      </c>
      <c r="E2314" s="12">
        <f t="shared" si="121"/>
        <v>0.12136093589038004</v>
      </c>
      <c r="F2314" s="12">
        <f t="shared" si="120"/>
        <v>5.3618968645372869E-2</v>
      </c>
      <c r="G2314" s="11">
        <v>622.4</v>
      </c>
      <c r="H2314" s="11">
        <v>22</v>
      </c>
      <c r="I2314" s="11">
        <v>84.66</v>
      </c>
    </row>
    <row r="2315" spans="1:9" x14ac:dyDescent="0.35">
      <c r="A2315" t="s">
        <v>82</v>
      </c>
      <c r="B2315" t="s">
        <v>73</v>
      </c>
      <c r="C2315" s="11">
        <v>1985</v>
      </c>
      <c r="D2315" s="11">
        <v>966</v>
      </c>
      <c r="E2315" s="12">
        <f t="shared" si="121"/>
        <v>0.6815968841285297</v>
      </c>
      <c r="F2315" s="12">
        <f t="shared" si="120"/>
        <v>0.30113909134552436</v>
      </c>
      <c r="G2315" s="11">
        <v>3552.4</v>
      </c>
      <c r="H2315" s="11">
        <v>22.3</v>
      </c>
      <c r="I2315" s="11">
        <v>93</v>
      </c>
    </row>
    <row r="2316" spans="1:9" x14ac:dyDescent="0.35">
      <c r="A2316" t="s">
        <v>68</v>
      </c>
      <c r="B2316" t="s">
        <v>73</v>
      </c>
      <c r="C2316" s="11">
        <v>1985</v>
      </c>
      <c r="D2316" s="11">
        <v>24775</v>
      </c>
      <c r="E2316" s="12">
        <f t="shared" si="121"/>
        <v>17.480913876070726</v>
      </c>
      <c r="F2316" s="12">
        <f t="shared" si="120"/>
        <v>7.7233136522622843</v>
      </c>
      <c r="G2316" s="11">
        <v>123370</v>
      </c>
      <c r="H2316" s="11">
        <v>19.7</v>
      </c>
      <c r="I2316" s="11">
        <v>268.51</v>
      </c>
    </row>
    <row r="2317" spans="1:9" x14ac:dyDescent="0.35">
      <c r="A2317" t="s">
        <v>69</v>
      </c>
      <c r="B2317" t="s">
        <v>73</v>
      </c>
      <c r="C2317" s="11">
        <v>1985</v>
      </c>
      <c r="D2317" s="11">
        <v>344</v>
      </c>
      <c r="E2317" s="12">
        <f t="shared" si="121"/>
        <v>0.24272187178076007</v>
      </c>
      <c r="F2317" s="12">
        <f t="shared" si="120"/>
        <v>0.10723793729074574</v>
      </c>
      <c r="G2317" s="11">
        <v>2541.5</v>
      </c>
      <c r="H2317" s="11">
        <v>22.4</v>
      </c>
      <c r="I2317" s="11">
        <v>130.5</v>
      </c>
    </row>
    <row r="2318" spans="1:9" x14ac:dyDescent="0.35">
      <c r="A2318" t="s">
        <v>70</v>
      </c>
      <c r="B2318" t="s">
        <v>73</v>
      </c>
      <c r="C2318" s="11">
        <v>1985</v>
      </c>
      <c r="D2318" s="11">
        <v>141726</v>
      </c>
      <c r="E2318" s="12">
        <f t="shared" si="121"/>
        <v>100</v>
      </c>
      <c r="F2318" s="12">
        <f t="shared" si="120"/>
        <v>44.181406687407652</v>
      </c>
      <c r="G2318" s="11">
        <v>859475.10000000009</v>
      </c>
    </row>
    <row r="2319" spans="1:9" x14ac:dyDescent="0.35">
      <c r="A2319" t="s">
        <v>30</v>
      </c>
      <c r="B2319" t="s">
        <v>28</v>
      </c>
      <c r="C2319" s="11">
        <v>1984</v>
      </c>
      <c r="D2319" s="11">
        <v>1641</v>
      </c>
      <c r="E2319" s="12">
        <f>(D2319/163202)*100</f>
        <v>1.0055023835492212</v>
      </c>
      <c r="F2319" s="12">
        <f>(D2319/313626)*100</f>
        <v>0.52323468079814806</v>
      </c>
      <c r="G2319" s="11">
        <v>17223.599999999999</v>
      </c>
      <c r="H2319" s="11">
        <v>15.6</v>
      </c>
      <c r="I2319" s="11">
        <v>163.63</v>
      </c>
    </row>
    <row r="2320" spans="1:9" x14ac:dyDescent="0.35">
      <c r="A2320" t="s">
        <v>31</v>
      </c>
      <c r="B2320" t="s">
        <v>28</v>
      </c>
      <c r="C2320" s="11">
        <v>1984</v>
      </c>
      <c r="D2320" s="11">
        <v>20234</v>
      </c>
      <c r="E2320" s="12">
        <f t="shared" ref="E2320:E2345" si="122">(D2320/163202)*100</f>
        <v>12.398132375828727</v>
      </c>
      <c r="F2320" s="12">
        <f t="shared" ref="F2320:F2381" si="123">(D2320/313626)*100</f>
        <v>6.4516334742655266</v>
      </c>
      <c r="G2320" s="11">
        <v>70259.8</v>
      </c>
      <c r="H2320" s="11">
        <v>22.4</v>
      </c>
      <c r="I2320" s="11">
        <v>997.64</v>
      </c>
    </row>
    <row r="2321" spans="1:9" x14ac:dyDescent="0.35">
      <c r="A2321" t="s">
        <v>134</v>
      </c>
      <c r="B2321" t="s">
        <v>28</v>
      </c>
      <c r="C2321" s="11">
        <v>1984</v>
      </c>
      <c r="D2321" s="11">
        <v>59</v>
      </c>
      <c r="E2321" s="12">
        <f t="shared" si="122"/>
        <v>3.6151517751007951E-2</v>
      </c>
      <c r="F2321" s="12">
        <f t="shared" si="123"/>
        <v>1.8812215823943167E-2</v>
      </c>
    </row>
    <row r="2322" spans="1:9" x14ac:dyDescent="0.35">
      <c r="A2322" t="s">
        <v>3</v>
      </c>
      <c r="B2322" t="s">
        <v>28</v>
      </c>
      <c r="C2322" s="11">
        <v>1984</v>
      </c>
      <c r="D2322" s="11">
        <v>38468</v>
      </c>
      <c r="E2322" s="12">
        <f t="shared" si="122"/>
        <v>23.570789573657187</v>
      </c>
      <c r="F2322" s="12">
        <f t="shared" si="123"/>
        <v>12.265564717210946</v>
      </c>
      <c r="G2322" s="11">
        <v>255304.8</v>
      </c>
      <c r="H2322" s="11">
        <v>19.899999999999999</v>
      </c>
      <c r="I2322" s="11">
        <v>172.64</v>
      </c>
    </row>
    <row r="2323" spans="1:9" x14ac:dyDescent="0.35">
      <c r="A2323" t="s">
        <v>97</v>
      </c>
      <c r="B2323" t="s">
        <v>28</v>
      </c>
      <c r="C2323" s="11">
        <v>1984</v>
      </c>
      <c r="D2323" s="11">
        <v>3172</v>
      </c>
      <c r="E2323" s="12">
        <f t="shared" si="122"/>
        <v>1.9436036323084276</v>
      </c>
      <c r="F2323" s="12">
        <f t="shared" si="123"/>
        <v>1.0113957388736903</v>
      </c>
      <c r="G2323" s="11">
        <v>23129</v>
      </c>
      <c r="H2323" s="11">
        <v>20.9</v>
      </c>
      <c r="I2323" s="11">
        <v>124</v>
      </c>
    </row>
    <row r="2324" spans="1:9" x14ac:dyDescent="0.35">
      <c r="A2324" t="s">
        <v>106</v>
      </c>
      <c r="B2324" t="s">
        <v>28</v>
      </c>
      <c r="C2324" s="11">
        <v>1984</v>
      </c>
      <c r="D2324" s="11">
        <v>155</v>
      </c>
      <c r="E2324" s="12">
        <f t="shared" si="122"/>
        <v>9.4974326295020894E-2</v>
      </c>
      <c r="F2324" s="12">
        <f t="shared" si="123"/>
        <v>4.942192292730832E-2</v>
      </c>
      <c r="G2324" s="11">
        <v>897.6</v>
      </c>
      <c r="H2324" s="11">
        <v>21.2</v>
      </c>
      <c r="I2324" s="11">
        <v>77.87</v>
      </c>
    </row>
    <row r="2325" spans="1:9" x14ac:dyDescent="0.35">
      <c r="A2325" t="s">
        <v>107</v>
      </c>
      <c r="B2325" t="s">
        <v>28</v>
      </c>
      <c r="C2325" s="11">
        <v>1984</v>
      </c>
      <c r="D2325" s="11">
        <v>359</v>
      </c>
      <c r="E2325" s="12">
        <f t="shared" si="122"/>
        <v>0.21997279445104839</v>
      </c>
      <c r="F2325" s="12">
        <f t="shared" si="123"/>
        <v>0.11446755052195927</v>
      </c>
      <c r="G2325" s="11">
        <v>2157.5</v>
      </c>
      <c r="H2325" s="11">
        <v>22.9</v>
      </c>
      <c r="I2325" s="11">
        <v>150.85</v>
      </c>
    </row>
    <row r="2326" spans="1:9" x14ac:dyDescent="0.35">
      <c r="A2326" t="s">
        <v>108</v>
      </c>
      <c r="B2326" t="s">
        <v>28</v>
      </c>
      <c r="C2326" s="11">
        <v>1984</v>
      </c>
      <c r="D2326" s="11">
        <v>279</v>
      </c>
      <c r="E2326" s="12">
        <f t="shared" si="122"/>
        <v>0.17095378733103761</v>
      </c>
      <c r="F2326" s="12">
        <f t="shared" si="123"/>
        <v>8.895946126915498E-2</v>
      </c>
      <c r="G2326" s="11">
        <v>1245.7</v>
      </c>
      <c r="H2326" s="11">
        <v>21.1</v>
      </c>
      <c r="I2326" s="11">
        <v>280.48</v>
      </c>
    </row>
    <row r="2327" spans="1:9" x14ac:dyDescent="0.35">
      <c r="A2327" t="s">
        <v>4</v>
      </c>
      <c r="B2327" t="s">
        <v>28</v>
      </c>
      <c r="C2327" s="11">
        <v>1984</v>
      </c>
      <c r="D2327" s="11">
        <v>56350</v>
      </c>
      <c r="E2327" s="12">
        <f t="shared" si="122"/>
        <v>34.527763140157596</v>
      </c>
      <c r="F2327" s="12">
        <f t="shared" si="123"/>
        <v>17.967260367444027</v>
      </c>
      <c r="G2327" s="11">
        <v>466371.1</v>
      </c>
      <c r="H2327" s="11">
        <v>20.6</v>
      </c>
      <c r="I2327" s="11">
        <v>131.62</v>
      </c>
    </row>
    <row r="2328" spans="1:9" x14ac:dyDescent="0.35">
      <c r="A2328" t="s">
        <v>5</v>
      </c>
      <c r="B2328" t="s">
        <v>28</v>
      </c>
      <c r="C2328" s="11">
        <v>1984</v>
      </c>
      <c r="D2328" s="11">
        <v>4113</v>
      </c>
      <c r="E2328" s="12">
        <f t="shared" si="122"/>
        <v>2.5201897035575542</v>
      </c>
      <c r="F2328" s="12">
        <f t="shared" si="123"/>
        <v>1.3114346387098008</v>
      </c>
      <c r="G2328" s="11">
        <v>14738.3</v>
      </c>
      <c r="H2328" s="11">
        <v>22</v>
      </c>
      <c r="I2328" s="11">
        <v>480.18</v>
      </c>
    </row>
    <row r="2329" spans="1:9" x14ac:dyDescent="0.35">
      <c r="A2329" t="s">
        <v>98</v>
      </c>
      <c r="B2329" t="s">
        <v>28</v>
      </c>
      <c r="C2329" s="11">
        <v>1984</v>
      </c>
      <c r="D2329" s="11">
        <v>2444</v>
      </c>
      <c r="E2329" s="12">
        <f t="shared" si="122"/>
        <v>1.4975306675163294</v>
      </c>
      <c r="F2329" s="12">
        <f t="shared" si="123"/>
        <v>0.77927212667317125</v>
      </c>
      <c r="G2329" s="11">
        <v>11339.3</v>
      </c>
      <c r="H2329" s="11">
        <v>20.2</v>
      </c>
      <c r="I2329" s="11">
        <v>292.31</v>
      </c>
    </row>
    <row r="2330" spans="1:9" x14ac:dyDescent="0.35">
      <c r="A2330" t="s">
        <v>99</v>
      </c>
      <c r="B2330" t="s">
        <v>28</v>
      </c>
      <c r="C2330" s="11">
        <v>1984</v>
      </c>
      <c r="D2330" s="11">
        <v>376</v>
      </c>
      <c r="E2330" s="12">
        <f t="shared" si="122"/>
        <v>0.23038933346405066</v>
      </c>
      <c r="F2330" s="12">
        <f t="shared" si="123"/>
        <v>0.11988801948818019</v>
      </c>
      <c r="G2330" s="11">
        <v>2106.9</v>
      </c>
      <c r="H2330" s="11">
        <v>18.899999999999999</v>
      </c>
      <c r="I2330" s="11">
        <v>304.54000000000002</v>
      </c>
    </row>
    <row r="2331" spans="1:9" x14ac:dyDescent="0.35">
      <c r="A2331" t="s">
        <v>8</v>
      </c>
      <c r="B2331" t="s">
        <v>28</v>
      </c>
      <c r="C2331" s="11">
        <v>1984</v>
      </c>
      <c r="D2331" s="11">
        <v>879</v>
      </c>
      <c r="E2331" s="12">
        <f t="shared" si="122"/>
        <v>0.53859634073111851</v>
      </c>
      <c r="F2331" s="12">
        <f t="shared" si="123"/>
        <v>0.28027013066518724</v>
      </c>
      <c r="G2331" s="11">
        <v>6813.6</v>
      </c>
      <c r="H2331" s="11">
        <v>20.399999999999999</v>
      </c>
      <c r="I2331" s="11">
        <v>219.77</v>
      </c>
    </row>
    <row r="2332" spans="1:9" x14ac:dyDescent="0.35">
      <c r="A2332" t="s">
        <v>33</v>
      </c>
      <c r="B2332" t="s">
        <v>28</v>
      </c>
      <c r="C2332" s="11">
        <v>1984</v>
      </c>
      <c r="D2332" s="11">
        <v>1406</v>
      </c>
      <c r="E2332" s="12">
        <f t="shared" si="122"/>
        <v>0.86150905013418955</v>
      </c>
      <c r="F2332" s="12">
        <f t="shared" si="123"/>
        <v>0.44830466861803547</v>
      </c>
      <c r="G2332" s="11">
        <v>8094.3</v>
      </c>
      <c r="H2332" s="11">
        <v>21.1</v>
      </c>
      <c r="I2332" s="11">
        <v>216.18</v>
      </c>
    </row>
    <row r="2333" spans="1:9" x14ac:dyDescent="0.35">
      <c r="A2333" t="s">
        <v>34</v>
      </c>
      <c r="B2333" t="s">
        <v>28</v>
      </c>
      <c r="C2333" s="11">
        <v>1984</v>
      </c>
      <c r="D2333" s="11">
        <v>3119</v>
      </c>
      <c r="E2333" s="12">
        <f t="shared" si="122"/>
        <v>1.9111285400914204</v>
      </c>
      <c r="F2333" s="12">
        <f t="shared" si="123"/>
        <v>0.99449662974370745</v>
      </c>
      <c r="G2333" s="11">
        <v>15275.8</v>
      </c>
      <c r="H2333" s="11">
        <v>19.3</v>
      </c>
      <c r="I2333" s="11">
        <v>92.66</v>
      </c>
    </row>
    <row r="2334" spans="1:9" x14ac:dyDescent="0.35">
      <c r="A2334" t="s">
        <v>133</v>
      </c>
      <c r="B2334" t="s">
        <v>28</v>
      </c>
      <c r="C2334" s="11">
        <v>1984</v>
      </c>
      <c r="D2334" s="11">
        <v>158</v>
      </c>
      <c r="E2334" s="12">
        <f t="shared" si="122"/>
        <v>9.6812539062021294E-2</v>
      </c>
      <c r="F2334" s="12">
        <f t="shared" si="123"/>
        <v>5.0378476274288486E-2</v>
      </c>
      <c r="G2334" s="11">
        <v>831.4</v>
      </c>
      <c r="H2334" s="11">
        <v>18.899999999999999</v>
      </c>
      <c r="I2334" s="11">
        <v>76.400000000000006</v>
      </c>
    </row>
    <row r="2335" spans="1:9" x14ac:dyDescent="0.35">
      <c r="A2335" t="s">
        <v>125</v>
      </c>
      <c r="B2335" t="s">
        <v>28</v>
      </c>
      <c r="C2335" s="11">
        <v>1984</v>
      </c>
      <c r="D2335" s="11">
        <v>409</v>
      </c>
      <c r="E2335" s="12">
        <f t="shared" si="122"/>
        <v>0.25060967390105515</v>
      </c>
      <c r="F2335" s="12">
        <f t="shared" si="123"/>
        <v>0.13041010630496197</v>
      </c>
      <c r="G2335" s="11">
        <v>3146.5</v>
      </c>
      <c r="H2335" s="11">
        <v>21.2</v>
      </c>
      <c r="I2335" s="11">
        <v>103.46</v>
      </c>
    </row>
    <row r="2336" spans="1:9" x14ac:dyDescent="0.35">
      <c r="A2336" t="s">
        <v>13</v>
      </c>
      <c r="B2336" t="s">
        <v>28</v>
      </c>
      <c r="C2336" s="11">
        <v>1984</v>
      </c>
      <c r="D2336" s="11">
        <v>2089</v>
      </c>
      <c r="E2336" s="12">
        <f t="shared" si="122"/>
        <v>1.2800088234212814</v>
      </c>
      <c r="F2336" s="12">
        <f t="shared" si="123"/>
        <v>0.66607998061385221</v>
      </c>
      <c r="G2336" s="11">
        <v>7875.7</v>
      </c>
      <c r="H2336" s="11">
        <v>21.1</v>
      </c>
      <c r="I2336" s="11">
        <v>470.23</v>
      </c>
    </row>
    <row r="2337" spans="1:9" x14ac:dyDescent="0.35">
      <c r="A2337" t="s">
        <v>114</v>
      </c>
      <c r="B2337" t="s">
        <v>28</v>
      </c>
      <c r="C2337" s="11">
        <v>1984</v>
      </c>
      <c r="D2337" s="11">
        <v>76</v>
      </c>
      <c r="E2337" s="12">
        <f t="shared" si="122"/>
        <v>4.6568056764010247E-2</v>
      </c>
      <c r="F2337" s="12">
        <f t="shared" si="123"/>
        <v>2.4232684790164081E-2</v>
      </c>
      <c r="G2337" s="11">
        <v>86.8</v>
      </c>
      <c r="H2337" s="11">
        <v>21.6</v>
      </c>
      <c r="I2337" s="11">
        <v>0</v>
      </c>
    </row>
    <row r="2338" spans="1:9" x14ac:dyDescent="0.35">
      <c r="A2338" t="s">
        <v>15</v>
      </c>
      <c r="B2338" t="s">
        <v>28</v>
      </c>
      <c r="C2338" s="11">
        <v>1984</v>
      </c>
      <c r="D2338" s="11">
        <v>11010</v>
      </c>
      <c r="E2338" s="12">
        <f t="shared" si="122"/>
        <v>6.746240854891485</v>
      </c>
      <c r="F2338" s="12">
        <f t="shared" si="123"/>
        <v>3.5105507834171914</v>
      </c>
      <c r="G2338" s="11">
        <v>48657.5</v>
      </c>
      <c r="H2338" s="11">
        <v>22.1</v>
      </c>
      <c r="I2338" s="11">
        <v>485.85</v>
      </c>
    </row>
    <row r="2339" spans="1:9" x14ac:dyDescent="0.35">
      <c r="A2339" t="s">
        <v>36</v>
      </c>
      <c r="B2339" t="s">
        <v>28</v>
      </c>
      <c r="C2339" s="11">
        <v>1984</v>
      </c>
      <c r="D2339" s="11">
        <v>320</v>
      </c>
      <c r="E2339" s="12">
        <f t="shared" si="122"/>
        <v>0.19607602848004313</v>
      </c>
      <c r="F2339" s="12">
        <f t="shared" si="123"/>
        <v>0.10203235701121717</v>
      </c>
      <c r="G2339" s="11">
        <v>1177.0999999999999</v>
      </c>
      <c r="H2339" s="11">
        <v>21.1</v>
      </c>
      <c r="I2339" s="11">
        <v>260.22000000000003</v>
      </c>
    </row>
    <row r="2340" spans="1:9" x14ac:dyDescent="0.35">
      <c r="A2340" t="s">
        <v>17</v>
      </c>
      <c r="B2340" t="s">
        <v>28</v>
      </c>
      <c r="C2340" s="11">
        <v>1984</v>
      </c>
      <c r="D2340" s="11">
        <v>2842</v>
      </c>
      <c r="E2340" s="12">
        <f t="shared" si="122"/>
        <v>1.7414002279383829</v>
      </c>
      <c r="F2340" s="12">
        <f t="shared" si="123"/>
        <v>0.90617487070587255</v>
      </c>
      <c r="G2340" s="11">
        <v>13266.6</v>
      </c>
      <c r="H2340" s="11">
        <v>20.6</v>
      </c>
      <c r="I2340" s="11">
        <v>260.18</v>
      </c>
    </row>
    <row r="2341" spans="1:9" x14ac:dyDescent="0.35">
      <c r="A2341" t="s">
        <v>100</v>
      </c>
      <c r="B2341" t="s">
        <v>28</v>
      </c>
      <c r="C2341" s="11">
        <v>1984</v>
      </c>
      <c r="D2341" s="11">
        <v>1277</v>
      </c>
      <c r="E2341" s="12">
        <f t="shared" si="122"/>
        <v>0.78246590115317216</v>
      </c>
      <c r="F2341" s="12">
        <f t="shared" si="123"/>
        <v>0.4071728746978886</v>
      </c>
      <c r="G2341" s="11">
        <v>10078.799999999999</v>
      </c>
      <c r="H2341" s="11">
        <v>18.899999999999999</v>
      </c>
      <c r="I2341" s="11">
        <v>103.39</v>
      </c>
    </row>
    <row r="2342" spans="1:9" x14ac:dyDescent="0.35">
      <c r="A2342" t="s">
        <v>101</v>
      </c>
      <c r="B2342" t="s">
        <v>28</v>
      </c>
      <c r="C2342" s="11">
        <v>1984</v>
      </c>
      <c r="D2342" s="11">
        <v>1355</v>
      </c>
      <c r="E2342" s="12">
        <f t="shared" si="122"/>
        <v>0.83025943309518269</v>
      </c>
      <c r="F2342" s="12">
        <f t="shared" si="123"/>
        <v>0.43204326171937274</v>
      </c>
      <c r="G2342" s="11">
        <v>5191.3999999999996</v>
      </c>
      <c r="H2342" s="11">
        <v>21.3</v>
      </c>
      <c r="I2342" s="11">
        <v>247.78</v>
      </c>
    </row>
    <row r="2343" spans="1:9" x14ac:dyDescent="0.35">
      <c r="A2343" t="s">
        <v>38</v>
      </c>
      <c r="B2343" t="s">
        <v>28</v>
      </c>
      <c r="C2343" s="11">
        <v>1984</v>
      </c>
      <c r="D2343" s="11">
        <v>10261</v>
      </c>
      <c r="E2343" s="12">
        <f t="shared" si="122"/>
        <v>6.2873004007303832</v>
      </c>
      <c r="F2343" s="12">
        <f t="shared" si="123"/>
        <v>3.2717312977878112</v>
      </c>
      <c r="G2343" s="11">
        <v>40689.199999999997</v>
      </c>
      <c r="H2343" s="11">
        <v>20.7</v>
      </c>
      <c r="I2343" s="11">
        <v>376.71</v>
      </c>
    </row>
    <row r="2344" spans="1:9" x14ac:dyDescent="0.35">
      <c r="A2344" t="s">
        <v>23</v>
      </c>
      <c r="B2344" t="s">
        <v>28</v>
      </c>
      <c r="C2344" s="11">
        <v>1984</v>
      </c>
      <c r="D2344" s="11">
        <v>351</v>
      </c>
      <c r="E2344" s="12">
        <f t="shared" si="122"/>
        <v>0.21507089373904734</v>
      </c>
      <c r="F2344" s="12">
        <f t="shared" si="123"/>
        <v>0.11191674159667885</v>
      </c>
      <c r="G2344" s="11">
        <v>10090.200000000001</v>
      </c>
      <c r="H2344" s="11">
        <v>22.5</v>
      </c>
      <c r="I2344" s="11">
        <v>68.08</v>
      </c>
    </row>
    <row r="2345" spans="1:9" x14ac:dyDescent="0.35">
      <c r="A2345" t="s">
        <v>24</v>
      </c>
      <c r="B2345" t="s">
        <v>28</v>
      </c>
      <c r="C2345" s="11">
        <v>1984</v>
      </c>
      <c r="D2345" s="11">
        <v>163202</v>
      </c>
      <c r="E2345" s="12">
        <f t="shared" si="122"/>
        <v>100</v>
      </c>
      <c r="F2345" s="12">
        <f t="shared" si="123"/>
        <v>52.037139777952078</v>
      </c>
      <c r="G2345" s="11">
        <v>1036048.5</v>
      </c>
    </row>
    <row r="2346" spans="1:9" x14ac:dyDescent="0.35">
      <c r="A2346" t="s">
        <v>102</v>
      </c>
      <c r="B2346" t="s">
        <v>73</v>
      </c>
      <c r="C2346" s="11">
        <v>1984</v>
      </c>
      <c r="D2346" s="11">
        <v>90</v>
      </c>
      <c r="E2346" s="12">
        <f>(D2346/150424)*100</f>
        <v>5.9830878051374776E-2</v>
      </c>
      <c r="F2346" s="12">
        <f t="shared" si="123"/>
        <v>2.8696600409404832E-2</v>
      </c>
      <c r="G2346" s="11">
        <v>305.5</v>
      </c>
      <c r="H2346" s="11">
        <v>21.3</v>
      </c>
      <c r="I2346" s="11">
        <v>125</v>
      </c>
    </row>
    <row r="2347" spans="1:9" x14ac:dyDescent="0.35">
      <c r="A2347" t="s">
        <v>74</v>
      </c>
      <c r="B2347" t="s">
        <v>73</v>
      </c>
      <c r="C2347" s="11">
        <v>1984</v>
      </c>
      <c r="D2347" s="11">
        <v>3660</v>
      </c>
      <c r="E2347" s="12">
        <f t="shared" ref="E2347:E2381" si="124">(D2347/150424)*100</f>
        <v>2.4331223740892414</v>
      </c>
      <c r="F2347" s="12">
        <f t="shared" si="123"/>
        <v>1.1669950833157965</v>
      </c>
      <c r="G2347" s="11">
        <v>1804.7</v>
      </c>
      <c r="H2347" s="11">
        <v>23.6</v>
      </c>
      <c r="I2347" s="11">
        <v>110.85</v>
      </c>
    </row>
    <row r="2348" spans="1:9" x14ac:dyDescent="0.35">
      <c r="A2348" t="s">
        <v>40</v>
      </c>
      <c r="B2348" t="s">
        <v>73</v>
      </c>
      <c r="C2348" s="11">
        <v>1984</v>
      </c>
      <c r="D2348" s="11">
        <v>16099</v>
      </c>
      <c r="E2348" s="12">
        <f t="shared" si="124"/>
        <v>10.702414508323139</v>
      </c>
      <c r="F2348" s="12">
        <f t="shared" si="123"/>
        <v>5.1331841110112046</v>
      </c>
      <c r="G2348" s="11">
        <v>109277.9</v>
      </c>
      <c r="H2348" s="11">
        <v>22.9</v>
      </c>
      <c r="I2348" s="11">
        <v>96.46</v>
      </c>
    </row>
    <row r="2349" spans="1:9" x14ac:dyDescent="0.35">
      <c r="A2349" t="s">
        <v>105</v>
      </c>
      <c r="B2349" t="s">
        <v>73</v>
      </c>
      <c r="C2349" s="11">
        <v>1984</v>
      </c>
      <c r="D2349" s="11">
        <v>52</v>
      </c>
      <c r="E2349" s="12">
        <f t="shared" si="124"/>
        <v>3.4568951763016539E-2</v>
      </c>
      <c r="F2349" s="12">
        <f t="shared" si="123"/>
        <v>1.658025801432279E-2</v>
      </c>
    </row>
    <row r="2350" spans="1:9" x14ac:dyDescent="0.35">
      <c r="A2350" t="s">
        <v>85</v>
      </c>
      <c r="B2350" t="s">
        <v>73</v>
      </c>
      <c r="C2350" s="11">
        <v>1984</v>
      </c>
      <c r="D2350" s="11">
        <v>301</v>
      </c>
      <c r="E2350" s="12">
        <f t="shared" si="124"/>
        <v>0.20010104770515341</v>
      </c>
      <c r="F2350" s="12">
        <f t="shared" si="123"/>
        <v>9.5974185813676158E-2</v>
      </c>
      <c r="G2350" s="11">
        <v>1279.8</v>
      </c>
      <c r="H2350" s="11">
        <v>21.5</v>
      </c>
      <c r="I2350" s="11">
        <v>90.47</v>
      </c>
    </row>
    <row r="2351" spans="1:9" x14ac:dyDescent="0.35">
      <c r="A2351" t="s">
        <v>41</v>
      </c>
      <c r="B2351" t="s">
        <v>73</v>
      </c>
      <c r="C2351" s="11">
        <v>1984</v>
      </c>
      <c r="D2351" s="11">
        <v>305</v>
      </c>
      <c r="E2351" s="12">
        <f t="shared" si="124"/>
        <v>0.20276019784077007</v>
      </c>
      <c r="F2351" s="12">
        <f t="shared" si="123"/>
        <v>9.7249590276316383E-2</v>
      </c>
      <c r="G2351" s="11">
        <v>817.5</v>
      </c>
      <c r="H2351" s="11">
        <v>22.9</v>
      </c>
      <c r="I2351" s="11">
        <v>854.12</v>
      </c>
    </row>
    <row r="2352" spans="1:9" x14ac:dyDescent="0.35">
      <c r="A2352" t="s">
        <v>42</v>
      </c>
      <c r="B2352" t="s">
        <v>73</v>
      </c>
      <c r="C2352" s="11">
        <v>1984</v>
      </c>
      <c r="D2352" s="11">
        <v>20153</v>
      </c>
      <c r="E2352" s="12">
        <f t="shared" si="124"/>
        <v>13.397463170770621</v>
      </c>
      <c r="F2352" s="12">
        <f t="shared" si="123"/>
        <v>6.4258065338970622</v>
      </c>
      <c r="G2352" s="11">
        <v>64507.199999999997</v>
      </c>
      <c r="H2352" s="11">
        <v>22.9</v>
      </c>
      <c r="I2352" s="11">
        <v>526.63</v>
      </c>
    </row>
    <row r="2353" spans="1:9" x14ac:dyDescent="0.35">
      <c r="A2353" t="s">
        <v>43</v>
      </c>
      <c r="B2353" t="s">
        <v>73</v>
      </c>
      <c r="C2353" s="11">
        <v>1984</v>
      </c>
      <c r="D2353" s="11">
        <v>17962</v>
      </c>
      <c r="E2353" s="12">
        <f t="shared" si="124"/>
        <v>11.940913683986597</v>
      </c>
      <c r="F2353" s="12">
        <f t="shared" si="123"/>
        <v>5.7272037394858843</v>
      </c>
      <c r="G2353" s="11">
        <v>120073.8</v>
      </c>
      <c r="H2353" s="11">
        <v>22.3</v>
      </c>
      <c r="I2353" s="11">
        <v>107.19</v>
      </c>
    </row>
    <row r="2354" spans="1:9" x14ac:dyDescent="0.35">
      <c r="A2354" t="s">
        <v>45</v>
      </c>
      <c r="B2354" t="s">
        <v>73</v>
      </c>
      <c r="C2354" s="11">
        <v>1984</v>
      </c>
      <c r="D2354" s="11">
        <v>1664</v>
      </c>
      <c r="E2354" s="12">
        <f t="shared" si="124"/>
        <v>1.1062064564165293</v>
      </c>
      <c r="F2354" s="12">
        <f t="shared" si="123"/>
        <v>0.53056825645832928</v>
      </c>
      <c r="G2354" s="11">
        <v>9670.6</v>
      </c>
      <c r="H2354" s="11">
        <v>22.3</v>
      </c>
      <c r="I2354" s="11">
        <v>77.67</v>
      </c>
    </row>
    <row r="2355" spans="1:9" x14ac:dyDescent="0.35">
      <c r="A2355" t="s">
        <v>46</v>
      </c>
      <c r="B2355" t="s">
        <v>73</v>
      </c>
      <c r="C2355" s="11">
        <v>1984</v>
      </c>
      <c r="D2355" s="11">
        <v>886</v>
      </c>
      <c r="E2355" s="12">
        <f t="shared" si="124"/>
        <v>0.58900175503908947</v>
      </c>
      <c r="F2355" s="12">
        <f t="shared" si="123"/>
        <v>0.28250208847480757</v>
      </c>
      <c r="G2355" s="11">
        <v>5795.1</v>
      </c>
      <c r="H2355" s="11">
        <v>21.3</v>
      </c>
      <c r="I2355" s="11">
        <v>78.16</v>
      </c>
    </row>
    <row r="2356" spans="1:9" x14ac:dyDescent="0.35">
      <c r="A2356" t="s">
        <v>47</v>
      </c>
      <c r="B2356" t="s">
        <v>73</v>
      </c>
      <c r="C2356" s="11">
        <v>1984</v>
      </c>
      <c r="D2356" s="11">
        <v>90</v>
      </c>
      <c r="E2356" s="12">
        <f t="shared" si="124"/>
        <v>5.9830878051374776E-2</v>
      </c>
      <c r="F2356" s="12">
        <f t="shared" si="123"/>
        <v>2.8696600409404832E-2</v>
      </c>
      <c r="G2356" s="11">
        <v>221</v>
      </c>
      <c r="H2356" s="11">
        <v>21.9</v>
      </c>
      <c r="I2356" s="11">
        <v>445.22</v>
      </c>
    </row>
    <row r="2357" spans="1:9" x14ac:dyDescent="0.35">
      <c r="A2357" t="s">
        <v>87</v>
      </c>
      <c r="B2357" t="s">
        <v>73</v>
      </c>
      <c r="C2357" s="11">
        <v>1984</v>
      </c>
      <c r="D2357" s="11">
        <v>302</v>
      </c>
      <c r="E2357" s="12">
        <f t="shared" si="124"/>
        <v>0.20076583523905758</v>
      </c>
      <c r="F2357" s="12">
        <f t="shared" si="123"/>
        <v>9.6293036929336218E-2</v>
      </c>
      <c r="G2357" s="11">
        <v>550.6</v>
      </c>
      <c r="H2357" s="11">
        <v>23.6</v>
      </c>
      <c r="I2357" s="11">
        <v>238.68</v>
      </c>
    </row>
    <row r="2358" spans="1:9" x14ac:dyDescent="0.35">
      <c r="A2358" t="s">
        <v>75</v>
      </c>
      <c r="B2358" t="s">
        <v>73</v>
      </c>
      <c r="C2358" s="11">
        <v>1984</v>
      </c>
      <c r="D2358" s="11">
        <v>2966</v>
      </c>
      <c r="E2358" s="12">
        <f t="shared" si="124"/>
        <v>1.971759825559751</v>
      </c>
      <c r="F2358" s="12">
        <f t="shared" si="123"/>
        <v>0.94571240904771925</v>
      </c>
      <c r="G2358" s="11">
        <v>13356.3</v>
      </c>
      <c r="H2358" s="11">
        <v>21.8</v>
      </c>
      <c r="I2358" s="11">
        <v>195.86</v>
      </c>
    </row>
    <row r="2359" spans="1:9" x14ac:dyDescent="0.35">
      <c r="A2359" t="s">
        <v>88</v>
      </c>
      <c r="B2359" t="s">
        <v>73</v>
      </c>
      <c r="C2359" s="11">
        <v>1984</v>
      </c>
      <c r="D2359" s="11">
        <v>2700</v>
      </c>
      <c r="E2359" s="12">
        <f t="shared" si="124"/>
        <v>1.7949263415412433</v>
      </c>
      <c r="F2359" s="12">
        <f t="shared" si="123"/>
        <v>0.86089801228214502</v>
      </c>
      <c r="G2359" s="11">
        <v>7379</v>
      </c>
      <c r="H2359" s="11">
        <v>21.2</v>
      </c>
      <c r="I2359" s="11">
        <v>284.02</v>
      </c>
    </row>
    <row r="2360" spans="1:9" x14ac:dyDescent="0.35">
      <c r="A2360" t="s">
        <v>76</v>
      </c>
      <c r="B2360" t="s">
        <v>73</v>
      </c>
      <c r="C2360" s="11">
        <v>1984</v>
      </c>
      <c r="D2360" s="11">
        <v>14844</v>
      </c>
      <c r="E2360" s="12">
        <f t="shared" si="124"/>
        <v>9.8681061532734127</v>
      </c>
      <c r="F2360" s="12">
        <f t="shared" si="123"/>
        <v>4.7330259608578364</v>
      </c>
      <c r="G2360" s="11">
        <v>120129.2</v>
      </c>
      <c r="H2360" s="11">
        <v>22.1</v>
      </c>
      <c r="I2360" s="11">
        <v>100.7</v>
      </c>
    </row>
    <row r="2361" spans="1:9" x14ac:dyDescent="0.35">
      <c r="A2361" t="s">
        <v>53</v>
      </c>
      <c r="B2361" t="s">
        <v>73</v>
      </c>
      <c r="C2361" s="11">
        <v>1984</v>
      </c>
      <c r="D2361" s="11">
        <v>50</v>
      </c>
      <c r="E2361" s="12">
        <f t="shared" si="124"/>
        <v>3.3239376695208211E-2</v>
      </c>
      <c r="F2361" s="12">
        <f t="shared" si="123"/>
        <v>1.5942555783002684E-2</v>
      </c>
      <c r="G2361" s="11">
        <v>216.3</v>
      </c>
      <c r="H2361" s="11">
        <v>24.7</v>
      </c>
      <c r="I2361" s="11">
        <v>130.93</v>
      </c>
    </row>
    <row r="2362" spans="1:9" x14ac:dyDescent="0.35">
      <c r="A2362" t="s">
        <v>78</v>
      </c>
      <c r="B2362" t="s">
        <v>73</v>
      </c>
      <c r="C2362" s="11">
        <v>1984</v>
      </c>
      <c r="D2362" s="11">
        <v>698</v>
      </c>
      <c r="E2362" s="12">
        <f t="shared" si="124"/>
        <v>0.46402169866510662</v>
      </c>
      <c r="F2362" s="12">
        <f t="shared" si="123"/>
        <v>0.22255807873071748</v>
      </c>
      <c r="G2362" s="11">
        <v>618.70000000000005</v>
      </c>
      <c r="H2362" s="11">
        <v>24.5</v>
      </c>
      <c r="I2362" s="11">
        <v>96.44</v>
      </c>
    </row>
    <row r="2363" spans="1:9" x14ac:dyDescent="0.35">
      <c r="A2363" t="s">
        <v>54</v>
      </c>
      <c r="B2363" t="s">
        <v>73</v>
      </c>
      <c r="C2363" s="11">
        <v>1984</v>
      </c>
      <c r="D2363" s="11">
        <v>2103</v>
      </c>
      <c r="E2363" s="12">
        <f t="shared" si="124"/>
        <v>1.3980481838004573</v>
      </c>
      <c r="F2363" s="12">
        <f t="shared" si="123"/>
        <v>0.67054389623309296</v>
      </c>
      <c r="G2363" s="11">
        <v>7803.9</v>
      </c>
      <c r="H2363" s="11">
        <v>23.3</v>
      </c>
      <c r="I2363" s="11">
        <v>589.63</v>
      </c>
    </row>
    <row r="2364" spans="1:9" x14ac:dyDescent="0.35">
      <c r="A2364" t="s">
        <v>55</v>
      </c>
      <c r="B2364" t="s">
        <v>73</v>
      </c>
      <c r="C2364" s="11">
        <v>1984</v>
      </c>
      <c r="D2364" s="11">
        <v>2744</v>
      </c>
      <c r="E2364" s="12">
        <f t="shared" si="124"/>
        <v>1.8241769930330265</v>
      </c>
      <c r="F2364" s="12">
        <f t="shared" si="123"/>
        <v>0.87492746137118727</v>
      </c>
      <c r="G2364" s="11">
        <v>13191.8</v>
      </c>
      <c r="H2364" s="11">
        <v>24.1</v>
      </c>
      <c r="I2364" s="11">
        <v>97.67</v>
      </c>
    </row>
    <row r="2365" spans="1:9" x14ac:dyDescent="0.35">
      <c r="A2365" t="s">
        <v>79</v>
      </c>
      <c r="B2365" t="s">
        <v>73</v>
      </c>
      <c r="C2365" s="11">
        <v>1984</v>
      </c>
      <c r="D2365" s="11">
        <v>66</v>
      </c>
      <c r="E2365" s="12">
        <f t="shared" si="124"/>
        <v>4.3875977237674835E-2</v>
      </c>
      <c r="F2365" s="12">
        <f t="shared" si="123"/>
        <v>2.1044173633563545E-2</v>
      </c>
      <c r="G2365" s="11">
        <v>85.1</v>
      </c>
      <c r="H2365" s="11">
        <v>24.1</v>
      </c>
      <c r="I2365" s="11">
        <v>276.95999999999998</v>
      </c>
    </row>
    <row r="2366" spans="1:9" x14ac:dyDescent="0.35">
      <c r="A2366" t="s">
        <v>57</v>
      </c>
      <c r="B2366" t="s">
        <v>73</v>
      </c>
      <c r="C2366" s="11">
        <v>1984</v>
      </c>
      <c r="D2366" s="11">
        <v>278</v>
      </c>
      <c r="E2366" s="12">
        <f t="shared" si="124"/>
        <v>0.18481093442535765</v>
      </c>
      <c r="F2366" s="12">
        <f t="shared" si="123"/>
        <v>8.864061015349492E-2</v>
      </c>
      <c r="G2366" s="11">
        <v>674.4</v>
      </c>
      <c r="H2366" s="11">
        <v>24</v>
      </c>
      <c r="I2366" s="11">
        <v>99.36</v>
      </c>
    </row>
    <row r="2367" spans="1:9" x14ac:dyDescent="0.35">
      <c r="A2367" t="s">
        <v>59</v>
      </c>
      <c r="B2367" t="s">
        <v>73</v>
      </c>
      <c r="C2367" s="11">
        <v>1984</v>
      </c>
      <c r="D2367" s="11">
        <v>5976</v>
      </c>
      <c r="E2367" s="12">
        <f t="shared" si="124"/>
        <v>3.9727703026112851</v>
      </c>
      <c r="F2367" s="12">
        <f t="shared" si="123"/>
        <v>1.905454267184481</v>
      </c>
      <c r="G2367" s="11">
        <v>26162</v>
      </c>
      <c r="H2367" s="11">
        <v>23.2</v>
      </c>
      <c r="I2367" s="11">
        <v>203.14</v>
      </c>
    </row>
    <row r="2368" spans="1:9" x14ac:dyDescent="0.35">
      <c r="A2368" t="s">
        <v>60</v>
      </c>
      <c r="B2368" t="s">
        <v>73</v>
      </c>
      <c r="C2368" s="11">
        <v>1984</v>
      </c>
      <c r="D2368" s="11">
        <v>8018</v>
      </c>
      <c r="E2368" s="12">
        <f t="shared" si="124"/>
        <v>5.3302664468435887</v>
      </c>
      <c r="F2368" s="12">
        <f t="shared" si="123"/>
        <v>2.5565482453623103</v>
      </c>
      <c r="G2368" s="11">
        <v>32137.3</v>
      </c>
      <c r="H2368" s="11">
        <v>20.7</v>
      </c>
      <c r="I2368" s="11">
        <v>550.01</v>
      </c>
    </row>
    <row r="2369" spans="1:9" x14ac:dyDescent="0.35">
      <c r="A2369" t="s">
        <v>113</v>
      </c>
      <c r="B2369" t="s">
        <v>73</v>
      </c>
      <c r="C2369" s="11">
        <v>1984</v>
      </c>
      <c r="D2369" s="11">
        <v>190</v>
      </c>
      <c r="E2369" s="12">
        <f t="shared" si="124"/>
        <v>0.12630963144179122</v>
      </c>
      <c r="F2369" s="12">
        <f t="shared" si="123"/>
        <v>6.0581711975410207E-2</v>
      </c>
      <c r="G2369" s="11">
        <v>687.2</v>
      </c>
      <c r="H2369" s="11">
        <v>23.3</v>
      </c>
      <c r="I2369" s="11">
        <v>321.27999999999997</v>
      </c>
    </row>
    <row r="2370" spans="1:9" x14ac:dyDescent="0.35">
      <c r="A2370" t="s">
        <v>115</v>
      </c>
      <c r="B2370" t="s">
        <v>73</v>
      </c>
      <c r="C2370" s="11">
        <v>1984</v>
      </c>
      <c r="D2370" s="11">
        <v>58</v>
      </c>
      <c r="E2370" s="12">
        <f t="shared" si="124"/>
        <v>3.8557676966441523E-2</v>
      </c>
      <c r="F2370" s="12">
        <f t="shared" si="123"/>
        <v>1.8493364708283114E-2</v>
      </c>
      <c r="G2370" s="11">
        <v>132.30000000000001</v>
      </c>
      <c r="H2370" s="11">
        <v>22.5</v>
      </c>
      <c r="I2370" s="11">
        <v>194.59</v>
      </c>
    </row>
    <row r="2371" spans="1:9" x14ac:dyDescent="0.35">
      <c r="A2371" t="s">
        <v>63</v>
      </c>
      <c r="B2371" t="s">
        <v>73</v>
      </c>
      <c r="C2371" s="11">
        <v>1984</v>
      </c>
      <c r="D2371" s="11">
        <v>1315</v>
      </c>
      <c r="E2371" s="12">
        <f t="shared" si="124"/>
        <v>0.87419560708397603</v>
      </c>
      <c r="F2371" s="12">
        <f t="shared" si="123"/>
        <v>0.41928921709297062</v>
      </c>
      <c r="G2371" s="11">
        <v>5225.7</v>
      </c>
      <c r="H2371" s="11">
        <v>23.6</v>
      </c>
      <c r="I2371" s="11">
        <v>124.35</v>
      </c>
    </row>
    <row r="2372" spans="1:9" x14ac:dyDescent="0.35">
      <c r="A2372" t="s">
        <v>80</v>
      </c>
      <c r="B2372" t="s">
        <v>73</v>
      </c>
      <c r="C2372" s="11">
        <v>1984</v>
      </c>
      <c r="D2372" s="11">
        <v>7849</v>
      </c>
      <c r="E2372" s="12">
        <f t="shared" si="124"/>
        <v>5.2179173536137853</v>
      </c>
      <c r="F2372" s="12">
        <f t="shared" si="123"/>
        <v>2.5026624068157615</v>
      </c>
      <c r="G2372" s="11">
        <v>55430.400000000001</v>
      </c>
      <c r="H2372" s="11">
        <v>22.9</v>
      </c>
      <c r="I2372" s="11">
        <v>120.62</v>
      </c>
    </row>
    <row r="2373" spans="1:9" x14ac:dyDescent="0.35">
      <c r="A2373" t="s">
        <v>64</v>
      </c>
      <c r="B2373" t="s">
        <v>73</v>
      </c>
      <c r="C2373" s="11">
        <v>1984</v>
      </c>
      <c r="D2373" s="11">
        <v>11206</v>
      </c>
      <c r="E2373" s="12">
        <f t="shared" si="124"/>
        <v>7.4496091049300643</v>
      </c>
      <c r="F2373" s="12">
        <f t="shared" si="123"/>
        <v>3.5730456020865615</v>
      </c>
      <c r="G2373" s="11">
        <v>77815.600000000006</v>
      </c>
      <c r="H2373" s="11">
        <v>23.7</v>
      </c>
      <c r="I2373" s="11">
        <v>91.9</v>
      </c>
    </row>
    <row r="2374" spans="1:9" x14ac:dyDescent="0.35">
      <c r="A2374" t="s">
        <v>90</v>
      </c>
      <c r="B2374" t="s">
        <v>73</v>
      </c>
      <c r="C2374" s="11">
        <v>1984</v>
      </c>
      <c r="D2374" s="11">
        <v>1354</v>
      </c>
      <c r="E2374" s="12">
        <f t="shared" si="124"/>
        <v>0.90012232090623834</v>
      </c>
      <c r="F2374" s="12">
        <f t="shared" si="123"/>
        <v>0.43172441060371264</v>
      </c>
      <c r="G2374" s="11">
        <v>8401.6</v>
      </c>
      <c r="H2374" s="11">
        <v>21.7</v>
      </c>
      <c r="I2374" s="11">
        <v>119.43</v>
      </c>
    </row>
    <row r="2375" spans="1:9" x14ac:dyDescent="0.35">
      <c r="A2375" t="s">
        <v>116</v>
      </c>
      <c r="B2375" t="s">
        <v>73</v>
      </c>
      <c r="C2375" s="11">
        <v>1984</v>
      </c>
      <c r="D2375" s="11">
        <v>109</v>
      </c>
      <c r="E2375" s="12">
        <f t="shared" si="124"/>
        <v>7.2461841195553905E-2</v>
      </c>
      <c r="F2375" s="12">
        <f t="shared" si="123"/>
        <v>3.4754771606945851E-2</v>
      </c>
      <c r="G2375" s="11">
        <v>251.5</v>
      </c>
      <c r="H2375" s="11">
        <v>22.8</v>
      </c>
      <c r="I2375" s="11">
        <v>94.78</v>
      </c>
    </row>
    <row r="2376" spans="1:9" x14ac:dyDescent="0.35">
      <c r="A2376" t="s">
        <v>83</v>
      </c>
      <c r="B2376" t="s">
        <v>73</v>
      </c>
      <c r="C2376" s="11">
        <v>1984</v>
      </c>
      <c r="D2376" s="11">
        <v>94</v>
      </c>
      <c r="E2376" s="12">
        <f t="shared" si="124"/>
        <v>6.2490028186991439E-2</v>
      </c>
      <c r="F2376" s="12">
        <f t="shared" si="123"/>
        <v>2.9972004872045047E-2</v>
      </c>
      <c r="G2376" s="11">
        <v>320.89999999999998</v>
      </c>
      <c r="H2376" s="11">
        <v>22.8</v>
      </c>
      <c r="I2376" s="11">
        <v>516.66</v>
      </c>
    </row>
    <row r="2377" spans="1:9" x14ac:dyDescent="0.35">
      <c r="A2377" t="s">
        <v>91</v>
      </c>
      <c r="B2377" t="s">
        <v>73</v>
      </c>
      <c r="C2377" s="11">
        <v>1984</v>
      </c>
      <c r="D2377" s="11">
        <v>196</v>
      </c>
      <c r="E2377" s="12">
        <f t="shared" si="124"/>
        <v>0.13029835664521619</v>
      </c>
      <c r="F2377" s="12">
        <f t="shared" si="123"/>
        <v>6.2494818669370525E-2</v>
      </c>
      <c r="G2377" s="11">
        <v>1043</v>
      </c>
      <c r="H2377" s="11">
        <v>22.9</v>
      </c>
      <c r="I2377" s="11">
        <v>90.89</v>
      </c>
    </row>
    <row r="2378" spans="1:9" x14ac:dyDescent="0.35">
      <c r="A2378" t="s">
        <v>82</v>
      </c>
      <c r="B2378" t="s">
        <v>73</v>
      </c>
      <c r="C2378" s="11">
        <v>1984</v>
      </c>
      <c r="D2378" s="11">
        <v>1077</v>
      </c>
      <c r="E2378" s="12">
        <f t="shared" si="124"/>
        <v>0.71597617401478486</v>
      </c>
      <c r="F2378" s="12">
        <f t="shared" si="123"/>
        <v>0.34340265156587785</v>
      </c>
      <c r="G2378" s="11">
        <v>3824.6</v>
      </c>
      <c r="H2378" s="11">
        <v>22.7</v>
      </c>
      <c r="I2378" s="11">
        <v>87.14</v>
      </c>
    </row>
    <row r="2379" spans="1:9" x14ac:dyDescent="0.35">
      <c r="A2379" t="s">
        <v>68</v>
      </c>
      <c r="B2379" t="s">
        <v>73</v>
      </c>
      <c r="C2379" s="11">
        <v>1984</v>
      </c>
      <c r="D2379" s="11">
        <v>24534</v>
      </c>
      <c r="E2379" s="12">
        <f t="shared" si="124"/>
        <v>16.309897356804765</v>
      </c>
      <c r="F2379" s="12">
        <f t="shared" si="123"/>
        <v>7.8226932716037574</v>
      </c>
      <c r="G2379" s="11">
        <v>93584.6</v>
      </c>
      <c r="H2379" s="11">
        <v>21.6</v>
      </c>
      <c r="I2379" s="11">
        <v>252.83</v>
      </c>
    </row>
    <row r="2380" spans="1:9" x14ac:dyDescent="0.35">
      <c r="A2380" t="s">
        <v>69</v>
      </c>
      <c r="B2380" t="s">
        <v>73</v>
      </c>
      <c r="C2380" s="11">
        <v>1984</v>
      </c>
      <c r="D2380" s="11">
        <v>435</v>
      </c>
      <c r="E2380" s="12">
        <f t="shared" si="124"/>
        <v>0.28918257724831148</v>
      </c>
      <c r="F2380" s="12">
        <f t="shared" si="123"/>
        <v>0.13870023531212336</v>
      </c>
      <c r="G2380" s="11">
        <v>4869.3</v>
      </c>
      <c r="H2380" s="11">
        <v>23.1</v>
      </c>
      <c r="I2380" s="11">
        <v>99.44</v>
      </c>
    </row>
    <row r="2381" spans="1:9" x14ac:dyDescent="0.35">
      <c r="A2381" t="s">
        <v>70</v>
      </c>
      <c r="B2381" t="s">
        <v>73</v>
      </c>
      <c r="C2381" s="11">
        <v>1984</v>
      </c>
      <c r="D2381" s="11">
        <v>150424</v>
      </c>
      <c r="E2381" s="12">
        <f t="shared" si="124"/>
        <v>100</v>
      </c>
      <c r="F2381" s="12">
        <f t="shared" si="123"/>
        <v>47.962860222047915</v>
      </c>
      <c r="G2381" s="11">
        <v>787644.39999999991</v>
      </c>
    </row>
    <row r="2382" spans="1:9" x14ac:dyDescent="0.35">
      <c r="A2382" t="s">
        <v>30</v>
      </c>
      <c r="B2382" t="s">
        <v>28</v>
      </c>
      <c r="C2382" s="11">
        <v>1983</v>
      </c>
      <c r="D2382" s="11">
        <v>1655</v>
      </c>
      <c r="E2382" s="12">
        <f>(D2382/142149)*100</f>
        <v>1.1642712927984018</v>
      </c>
      <c r="F2382" s="12">
        <f>(D2382/300644)*100</f>
        <v>0.55048495895477711</v>
      </c>
      <c r="G2382" s="11">
        <v>16565.599999999999</v>
      </c>
      <c r="H2382" s="11">
        <v>15.5</v>
      </c>
      <c r="I2382" s="11">
        <v>150.6</v>
      </c>
    </row>
    <row r="2383" spans="1:9" x14ac:dyDescent="0.35">
      <c r="A2383" t="s">
        <v>31</v>
      </c>
      <c r="B2383" t="s">
        <v>28</v>
      </c>
      <c r="C2383" s="11">
        <v>1983</v>
      </c>
      <c r="D2383" s="11">
        <v>17723</v>
      </c>
      <c r="E2383" s="12">
        <f t="shared" ref="E2383:E2408" si="125">(D2383/142149)*100</f>
        <v>12.46790339713962</v>
      </c>
      <c r="F2383" s="12">
        <f t="shared" ref="F2383:F2444" si="126">(D2383/300644)*100</f>
        <v>5.8950120408190418</v>
      </c>
      <c r="G2383" s="11">
        <v>50992.3</v>
      </c>
      <c r="H2383" s="11">
        <v>22</v>
      </c>
      <c r="I2383" s="11">
        <v>979.79</v>
      </c>
    </row>
    <row r="2384" spans="1:9" x14ac:dyDescent="0.35">
      <c r="A2384" t="s">
        <v>118</v>
      </c>
      <c r="B2384" t="s">
        <v>28</v>
      </c>
      <c r="C2384" s="11">
        <v>1983</v>
      </c>
      <c r="D2384" s="11">
        <v>59</v>
      </c>
      <c r="E2384" s="12">
        <f t="shared" si="125"/>
        <v>4.1505743972873536E-2</v>
      </c>
      <c r="F2384" s="12">
        <f t="shared" si="126"/>
        <v>1.9624539322254893E-2</v>
      </c>
      <c r="G2384">
        <v>3.5</v>
      </c>
      <c r="H2384">
        <v>20.2</v>
      </c>
      <c r="I2384">
        <v>300</v>
      </c>
    </row>
    <row r="2385" spans="1:9" x14ac:dyDescent="0.35">
      <c r="A2385" t="s">
        <v>3</v>
      </c>
      <c r="B2385" t="s">
        <v>28</v>
      </c>
      <c r="C2385" s="11">
        <v>1983</v>
      </c>
      <c r="D2385" s="11">
        <v>34362</v>
      </c>
      <c r="E2385" s="12">
        <f t="shared" si="125"/>
        <v>24.173226684675939</v>
      </c>
      <c r="F2385" s="12">
        <f t="shared" si="126"/>
        <v>11.429464749005467</v>
      </c>
      <c r="G2385" s="11">
        <v>244334.9</v>
      </c>
      <c r="H2385" s="11">
        <v>19</v>
      </c>
      <c r="I2385" s="11">
        <v>192.63</v>
      </c>
    </row>
    <row r="2386" spans="1:9" x14ac:dyDescent="0.35">
      <c r="A2386" t="s">
        <v>97</v>
      </c>
      <c r="B2386" t="s">
        <v>28</v>
      </c>
      <c r="C2386" s="11">
        <v>1983</v>
      </c>
      <c r="D2386" s="11">
        <v>3083</v>
      </c>
      <c r="E2386" s="12">
        <f t="shared" si="125"/>
        <v>2.1688509943791372</v>
      </c>
      <c r="F2386" s="12">
        <f t="shared" si="126"/>
        <v>1.0254653344154547</v>
      </c>
      <c r="G2386" s="11">
        <v>23108.799999999999</v>
      </c>
      <c r="H2386" s="11">
        <v>18.8</v>
      </c>
      <c r="I2386" s="11">
        <v>139.47999999999999</v>
      </c>
    </row>
    <row r="2387" spans="1:9" x14ac:dyDescent="0.35">
      <c r="A2387" t="s">
        <v>106</v>
      </c>
      <c r="B2387" t="s">
        <v>28</v>
      </c>
      <c r="C2387" s="11">
        <v>1983</v>
      </c>
      <c r="D2387" s="11">
        <v>216</v>
      </c>
      <c r="E2387" s="12">
        <f t="shared" si="125"/>
        <v>0.15195323217187598</v>
      </c>
      <c r="F2387" s="12">
        <f t="shared" si="126"/>
        <v>7.1845771078085707E-2</v>
      </c>
      <c r="G2387" s="11">
        <v>1322.9</v>
      </c>
      <c r="H2387" s="11">
        <v>19.399999999999999</v>
      </c>
      <c r="I2387" s="11">
        <v>107.13</v>
      </c>
    </row>
    <row r="2388" spans="1:9" x14ac:dyDescent="0.35">
      <c r="A2388" t="s">
        <v>107</v>
      </c>
      <c r="B2388" t="s">
        <v>28</v>
      </c>
      <c r="C2388" s="11">
        <v>1983</v>
      </c>
      <c r="D2388" s="11">
        <v>366</v>
      </c>
      <c r="E2388" s="12">
        <f t="shared" si="125"/>
        <v>0.25747631006901212</v>
      </c>
      <c r="F2388" s="12">
        <f t="shared" si="126"/>
        <v>0.12173866766008969</v>
      </c>
      <c r="G2388" s="11">
        <v>2085</v>
      </c>
      <c r="H2388" s="11">
        <v>22.5</v>
      </c>
      <c r="I2388" s="11">
        <v>131.77000000000001</v>
      </c>
    </row>
    <row r="2389" spans="1:9" x14ac:dyDescent="0.35">
      <c r="A2389" t="s">
        <v>108</v>
      </c>
      <c r="B2389" t="s">
        <v>28</v>
      </c>
      <c r="C2389" s="11">
        <v>1983</v>
      </c>
      <c r="D2389" s="11">
        <v>279</v>
      </c>
      <c r="E2389" s="12">
        <f t="shared" si="125"/>
        <v>0.19627292488867315</v>
      </c>
      <c r="F2389" s="12">
        <f t="shared" si="126"/>
        <v>9.2800787642527374E-2</v>
      </c>
      <c r="G2389" s="11">
        <v>833.8</v>
      </c>
      <c r="H2389" s="11">
        <v>18.2</v>
      </c>
      <c r="I2389" s="11">
        <v>298.13</v>
      </c>
    </row>
    <row r="2390" spans="1:9" x14ac:dyDescent="0.35">
      <c r="A2390" t="s">
        <v>4</v>
      </c>
      <c r="B2390" t="s">
        <v>28</v>
      </c>
      <c r="C2390" s="11">
        <v>1983</v>
      </c>
      <c r="D2390" s="11">
        <v>45810</v>
      </c>
      <c r="E2390" s="12">
        <f t="shared" si="125"/>
        <v>32.226747989785366</v>
      </c>
      <c r="F2390" s="12">
        <f t="shared" si="126"/>
        <v>15.237290616144012</v>
      </c>
      <c r="G2390" s="11">
        <v>465030.5</v>
      </c>
      <c r="H2390" s="11">
        <v>20</v>
      </c>
      <c r="I2390" s="11">
        <v>156.68</v>
      </c>
    </row>
    <row r="2391" spans="1:9" x14ac:dyDescent="0.35">
      <c r="A2391" t="s">
        <v>5</v>
      </c>
      <c r="B2391" t="s">
        <v>28</v>
      </c>
      <c r="C2391" s="11">
        <v>1983</v>
      </c>
      <c r="D2391" s="11">
        <v>4133</v>
      </c>
      <c r="E2391" s="12">
        <f t="shared" si="125"/>
        <v>2.9075125396590904</v>
      </c>
      <c r="F2391" s="12">
        <f t="shared" si="126"/>
        <v>1.3747156104894827</v>
      </c>
      <c r="G2391" s="11">
        <v>10076.299999999999</v>
      </c>
      <c r="H2391" s="11">
        <v>21.5</v>
      </c>
      <c r="I2391" s="11">
        <v>521.71</v>
      </c>
    </row>
    <row r="2392" spans="1:9" x14ac:dyDescent="0.35">
      <c r="A2392" t="s">
        <v>98</v>
      </c>
      <c r="B2392" t="s">
        <v>28</v>
      </c>
      <c r="C2392" s="11">
        <v>1983</v>
      </c>
      <c r="D2392" s="11">
        <v>2307</v>
      </c>
      <c r="E2392" s="12">
        <f t="shared" si="125"/>
        <v>1.6229449380579533</v>
      </c>
      <c r="F2392" s="12">
        <f t="shared" si="126"/>
        <v>0.767352749431221</v>
      </c>
      <c r="G2392" s="11">
        <v>10544.5</v>
      </c>
      <c r="H2392" s="11">
        <v>19.899999999999999</v>
      </c>
      <c r="I2392" s="11">
        <v>281.51</v>
      </c>
    </row>
    <row r="2393" spans="1:9" x14ac:dyDescent="0.35">
      <c r="A2393" t="s">
        <v>99</v>
      </c>
      <c r="B2393" t="s">
        <v>28</v>
      </c>
      <c r="C2393" s="11">
        <v>1983</v>
      </c>
      <c r="D2393" s="11">
        <v>366</v>
      </c>
      <c r="E2393" s="12">
        <f t="shared" si="125"/>
        <v>0.25747631006901212</v>
      </c>
      <c r="F2393" s="12">
        <f t="shared" si="126"/>
        <v>0.12173866766008969</v>
      </c>
      <c r="G2393" s="11">
        <v>2026</v>
      </c>
      <c r="H2393" s="11">
        <v>17.600000000000001</v>
      </c>
      <c r="I2393" s="11">
        <v>274.81</v>
      </c>
    </row>
    <row r="2394" spans="1:9" x14ac:dyDescent="0.35">
      <c r="A2394" t="s">
        <v>8</v>
      </c>
      <c r="B2394" t="s">
        <v>28</v>
      </c>
      <c r="C2394" s="11">
        <v>1983</v>
      </c>
      <c r="D2394" s="11">
        <v>843</v>
      </c>
      <c r="E2394" s="12">
        <f t="shared" si="125"/>
        <v>0.59303969778190491</v>
      </c>
      <c r="F2394" s="12">
        <f t="shared" si="126"/>
        <v>0.28039807879086226</v>
      </c>
      <c r="G2394" s="11">
        <v>7648.8</v>
      </c>
      <c r="H2394" s="11">
        <v>20.2</v>
      </c>
      <c r="I2394" s="11">
        <v>242.83</v>
      </c>
    </row>
    <row r="2395" spans="1:9" x14ac:dyDescent="0.35">
      <c r="A2395" t="s">
        <v>33</v>
      </c>
      <c r="B2395" t="s">
        <v>28</v>
      </c>
      <c r="C2395" s="11">
        <v>1983</v>
      </c>
      <c r="D2395" s="11">
        <v>1309</v>
      </c>
      <c r="E2395" s="12">
        <f t="shared" si="125"/>
        <v>0.92086472644900774</v>
      </c>
      <c r="F2395" s="12">
        <f t="shared" si="126"/>
        <v>0.43539867750562128</v>
      </c>
      <c r="G2395" s="11">
        <v>10959.4</v>
      </c>
      <c r="H2395" s="11">
        <v>20.399999999999999</v>
      </c>
      <c r="I2395" s="11">
        <v>184.74</v>
      </c>
    </row>
    <row r="2396" spans="1:9" x14ac:dyDescent="0.35">
      <c r="A2396" t="s">
        <v>34</v>
      </c>
      <c r="B2396" t="s">
        <v>28</v>
      </c>
      <c r="C2396" s="11">
        <v>1983</v>
      </c>
      <c r="D2396" s="11">
        <v>3510</v>
      </c>
      <c r="E2396" s="12">
        <f t="shared" si="125"/>
        <v>2.4692400227929849</v>
      </c>
      <c r="F2396" s="12">
        <f t="shared" si="126"/>
        <v>1.1674937800188927</v>
      </c>
      <c r="G2396" s="11">
        <v>16942.2</v>
      </c>
      <c r="H2396" s="11">
        <v>18.8</v>
      </c>
      <c r="I2396" s="11">
        <v>117.47</v>
      </c>
    </row>
    <row r="2397" spans="1:9" x14ac:dyDescent="0.35">
      <c r="A2397" t="s">
        <v>133</v>
      </c>
      <c r="B2397" t="s">
        <v>28</v>
      </c>
      <c r="C2397" s="11">
        <v>1983</v>
      </c>
      <c r="D2397" s="11">
        <v>184</v>
      </c>
      <c r="E2397" s="12">
        <f t="shared" si="125"/>
        <v>0.12944164222048696</v>
      </c>
      <c r="F2397" s="12">
        <f t="shared" si="126"/>
        <v>6.1201953140591528E-2</v>
      </c>
      <c r="G2397" s="11">
        <v>463.7</v>
      </c>
      <c r="H2397" s="11">
        <v>20.7</v>
      </c>
      <c r="I2397" s="11">
        <v>75</v>
      </c>
    </row>
    <row r="2398" spans="1:9" x14ac:dyDescent="0.35">
      <c r="A2398" t="s">
        <v>125</v>
      </c>
      <c r="B2398" t="s">
        <v>28</v>
      </c>
      <c r="C2398" s="11">
        <v>1983</v>
      </c>
      <c r="D2398" s="11">
        <v>409</v>
      </c>
      <c r="E2398" s="12">
        <f t="shared" si="125"/>
        <v>0.28772625906619109</v>
      </c>
      <c r="F2398" s="12">
        <f t="shared" si="126"/>
        <v>0.13604129801359749</v>
      </c>
      <c r="G2398" s="11">
        <v>3057.2</v>
      </c>
      <c r="H2398" s="11">
        <v>20.9</v>
      </c>
      <c r="I2398" s="11">
        <v>117.87</v>
      </c>
    </row>
    <row r="2399" spans="1:9" x14ac:dyDescent="0.35">
      <c r="A2399" t="s">
        <v>13</v>
      </c>
      <c r="B2399" t="s">
        <v>28</v>
      </c>
      <c r="C2399" s="11">
        <v>1983</v>
      </c>
      <c r="D2399" s="11">
        <v>1864</v>
      </c>
      <c r="E2399" s="12">
        <f t="shared" si="125"/>
        <v>1.3113001146684113</v>
      </c>
      <c r="F2399" s="12">
        <f t="shared" si="126"/>
        <v>0.62000239485903597</v>
      </c>
      <c r="G2399" s="11">
        <v>5531</v>
      </c>
      <c r="H2399" s="11">
        <v>20.3</v>
      </c>
      <c r="I2399" s="11">
        <v>474.1</v>
      </c>
    </row>
    <row r="2400" spans="1:9" x14ac:dyDescent="0.35">
      <c r="A2400" t="s">
        <v>114</v>
      </c>
      <c r="B2400" t="s">
        <v>28</v>
      </c>
      <c r="C2400" s="11">
        <v>1983</v>
      </c>
      <c r="D2400" s="11">
        <v>53</v>
      </c>
      <c r="E2400" s="12">
        <f t="shared" si="125"/>
        <v>3.7284820856988088E-2</v>
      </c>
      <c r="F2400" s="12">
        <f t="shared" si="126"/>
        <v>1.7628823458974735E-2</v>
      </c>
      <c r="G2400" s="11">
        <v>185.3</v>
      </c>
      <c r="H2400" s="11">
        <v>18.399999999999999</v>
      </c>
      <c r="I2400" s="11">
        <v>0</v>
      </c>
    </row>
    <row r="2401" spans="1:9" x14ac:dyDescent="0.35">
      <c r="A2401" t="s">
        <v>15</v>
      </c>
      <c r="B2401" t="s">
        <v>28</v>
      </c>
      <c r="C2401" s="11">
        <v>1983</v>
      </c>
      <c r="D2401" s="11">
        <v>8210</v>
      </c>
      <c r="E2401" s="12">
        <f t="shared" si="125"/>
        <v>5.7756297969032495</v>
      </c>
      <c r="F2401" s="12">
        <f t="shared" si="126"/>
        <v>2.7308045395883505</v>
      </c>
      <c r="G2401" s="11">
        <v>39507</v>
      </c>
      <c r="H2401" s="11">
        <v>21.5</v>
      </c>
      <c r="I2401" s="11">
        <v>487.11</v>
      </c>
    </row>
    <row r="2402" spans="1:9" x14ac:dyDescent="0.35">
      <c r="A2402" t="s">
        <v>36</v>
      </c>
      <c r="B2402" t="s">
        <v>28</v>
      </c>
      <c r="C2402" s="11">
        <v>1983</v>
      </c>
      <c r="D2402" s="11">
        <v>335</v>
      </c>
      <c r="E2402" s="12">
        <f t="shared" si="125"/>
        <v>0.23566820730360397</v>
      </c>
      <c r="F2402" s="12">
        <f t="shared" si="126"/>
        <v>0.1114274690331422</v>
      </c>
      <c r="G2402" s="11">
        <v>998.6</v>
      </c>
      <c r="H2402" s="11">
        <v>21.5</v>
      </c>
      <c r="I2402" s="11">
        <v>245.32</v>
      </c>
    </row>
    <row r="2403" spans="1:9" x14ac:dyDescent="0.35">
      <c r="A2403" t="s">
        <v>17</v>
      </c>
      <c r="B2403" t="s">
        <v>28</v>
      </c>
      <c r="C2403" s="11">
        <v>1983</v>
      </c>
      <c r="D2403" s="11">
        <v>2653</v>
      </c>
      <c r="E2403" s="12">
        <f t="shared" si="125"/>
        <v>1.8663515044073473</v>
      </c>
      <c r="F2403" s="12">
        <f t="shared" si="126"/>
        <v>0.8824390308803769</v>
      </c>
      <c r="G2403" s="11">
        <v>15664.8</v>
      </c>
      <c r="H2403" s="11">
        <v>20.3</v>
      </c>
      <c r="I2403" s="11">
        <v>215.26</v>
      </c>
    </row>
    <row r="2404" spans="1:9" x14ac:dyDescent="0.35">
      <c r="A2404" t="s">
        <v>100</v>
      </c>
      <c r="B2404" t="s">
        <v>28</v>
      </c>
      <c r="C2404" s="11">
        <v>1983</v>
      </c>
      <c r="D2404" s="11">
        <v>1118</v>
      </c>
      <c r="E2404" s="12">
        <f t="shared" si="125"/>
        <v>0.78649867392665451</v>
      </c>
      <c r="F2404" s="12">
        <f t="shared" si="126"/>
        <v>0.37186838919120291</v>
      </c>
      <c r="G2404" s="11">
        <v>10466.1</v>
      </c>
      <c r="H2404" s="11">
        <v>18.8</v>
      </c>
      <c r="I2404" s="11">
        <v>132.31</v>
      </c>
    </row>
    <row r="2405" spans="1:9" x14ac:dyDescent="0.35">
      <c r="A2405" t="s">
        <v>101</v>
      </c>
      <c r="B2405" t="s">
        <v>28</v>
      </c>
      <c r="C2405" s="11">
        <v>1983</v>
      </c>
      <c r="D2405" s="11">
        <v>1289</v>
      </c>
      <c r="E2405" s="12">
        <f t="shared" si="125"/>
        <v>0.90679498272938952</v>
      </c>
      <c r="F2405" s="12">
        <f t="shared" si="126"/>
        <v>0.42874629129468739</v>
      </c>
      <c r="G2405" s="11">
        <v>5571.5</v>
      </c>
      <c r="H2405" s="11">
        <v>20.2</v>
      </c>
      <c r="I2405" s="11">
        <v>229.49</v>
      </c>
    </row>
    <row r="2406" spans="1:9" x14ac:dyDescent="0.35">
      <c r="A2406" t="s">
        <v>38</v>
      </c>
      <c r="B2406" t="s">
        <v>28</v>
      </c>
      <c r="C2406" s="11">
        <v>1983</v>
      </c>
      <c r="D2406" s="11">
        <v>9677</v>
      </c>
      <c r="E2406" s="12">
        <f t="shared" si="125"/>
        <v>6.8076454987372399</v>
      </c>
      <c r="F2406" s="12">
        <f t="shared" si="126"/>
        <v>3.2187570681603495</v>
      </c>
      <c r="G2406" s="11">
        <v>26833.599999999999</v>
      </c>
      <c r="H2406" s="11">
        <v>20.399999999999999</v>
      </c>
      <c r="I2406" s="11">
        <v>430.83</v>
      </c>
    </row>
    <row r="2407" spans="1:9" x14ac:dyDescent="0.35">
      <c r="A2407" t="s">
        <v>23</v>
      </c>
      <c r="B2407" t="s">
        <v>28</v>
      </c>
      <c r="C2407" s="11">
        <v>1983</v>
      </c>
      <c r="D2407" s="11">
        <v>336</v>
      </c>
      <c r="E2407" s="12">
        <f t="shared" si="125"/>
        <v>0.23637169448958487</v>
      </c>
      <c r="F2407" s="12">
        <f t="shared" si="126"/>
        <v>0.11176008834368888</v>
      </c>
      <c r="G2407" s="11">
        <v>6293.7</v>
      </c>
      <c r="H2407" s="11">
        <v>19.899999999999999</v>
      </c>
      <c r="I2407" s="11">
        <v>106.93</v>
      </c>
    </row>
    <row r="2408" spans="1:9" x14ac:dyDescent="0.35">
      <c r="A2408" t="s">
        <v>24</v>
      </c>
      <c r="B2408" t="s">
        <v>28</v>
      </c>
      <c r="C2408" s="11">
        <v>1983</v>
      </c>
      <c r="D2408" s="11">
        <v>142149</v>
      </c>
      <c r="E2408" s="12">
        <f t="shared" si="125"/>
        <v>100</v>
      </c>
      <c r="F2408" s="12">
        <f t="shared" si="126"/>
        <v>47.281502374901876</v>
      </c>
      <c r="G2408" s="11">
        <v>977047</v>
      </c>
    </row>
    <row r="2409" spans="1:9" x14ac:dyDescent="0.35">
      <c r="A2409" t="s">
        <v>102</v>
      </c>
      <c r="B2409" t="s">
        <v>73</v>
      </c>
      <c r="C2409" s="11">
        <v>1983</v>
      </c>
      <c r="D2409" s="11">
        <v>89</v>
      </c>
      <c r="E2409" s="12">
        <f>(D2409/158495)*100</f>
        <v>5.6153190952395973E-2</v>
      </c>
      <c r="F2409" s="12">
        <f t="shared" si="126"/>
        <v>2.9603118638655685E-2</v>
      </c>
      <c r="G2409" s="11">
        <v>360.8</v>
      </c>
      <c r="H2409" s="11">
        <v>22</v>
      </c>
      <c r="I2409" s="11">
        <v>132.61000000000001</v>
      </c>
    </row>
    <row r="2410" spans="1:9" x14ac:dyDescent="0.35">
      <c r="A2410" t="s">
        <v>74</v>
      </c>
      <c r="B2410" t="s">
        <v>73</v>
      </c>
      <c r="C2410" s="11">
        <v>1983</v>
      </c>
      <c r="D2410" s="11">
        <v>3644</v>
      </c>
      <c r="E2410" s="12">
        <f t="shared" ref="E2410:E2444" si="127">(D2410/158495)*100</f>
        <v>2.2991261553992239</v>
      </c>
      <c r="F2410" s="12">
        <f t="shared" si="126"/>
        <v>1.2120647676321497</v>
      </c>
      <c r="G2410" s="11">
        <v>2132.9</v>
      </c>
      <c r="H2410" s="11">
        <v>19.8</v>
      </c>
      <c r="I2410" s="11">
        <v>105.16</v>
      </c>
    </row>
    <row r="2411" spans="1:9" x14ac:dyDescent="0.35">
      <c r="A2411" t="s">
        <v>40</v>
      </c>
      <c r="B2411" t="s">
        <v>73</v>
      </c>
      <c r="C2411" s="11">
        <v>1983</v>
      </c>
      <c r="D2411" s="11">
        <v>16973</v>
      </c>
      <c r="E2411" s="12">
        <f t="shared" si="127"/>
        <v>10.708855168932773</v>
      </c>
      <c r="F2411" s="12">
        <f t="shared" si="126"/>
        <v>5.6455475579090217</v>
      </c>
      <c r="G2411" s="11">
        <v>125984.5</v>
      </c>
      <c r="H2411" s="11">
        <v>22</v>
      </c>
      <c r="I2411" s="11">
        <v>122.4</v>
      </c>
    </row>
    <row r="2412" spans="1:9" x14ac:dyDescent="0.35">
      <c r="A2412" t="s">
        <v>105</v>
      </c>
      <c r="B2412" t="s">
        <v>73</v>
      </c>
      <c r="C2412" s="11">
        <v>1983</v>
      </c>
      <c r="D2412" s="11">
        <v>52</v>
      </c>
      <c r="E2412" s="12">
        <f t="shared" si="127"/>
        <v>3.2808605949714499E-2</v>
      </c>
      <c r="F2412" s="12">
        <f t="shared" si="126"/>
        <v>1.7296204148428043E-2</v>
      </c>
      <c r="G2412"/>
      <c r="H2412"/>
      <c r="I2412"/>
    </row>
    <row r="2413" spans="1:9" x14ac:dyDescent="0.35">
      <c r="A2413" t="s">
        <v>85</v>
      </c>
      <c r="B2413" t="s">
        <v>73</v>
      </c>
      <c r="C2413" s="11">
        <v>1983</v>
      </c>
      <c r="D2413" s="11">
        <v>327</v>
      </c>
      <c r="E2413" s="12">
        <f t="shared" si="127"/>
        <v>0.20631565664532003</v>
      </c>
      <c r="F2413" s="12">
        <f t="shared" si="126"/>
        <v>0.10876651454876864</v>
      </c>
      <c r="G2413" s="11">
        <v>1727</v>
      </c>
      <c r="H2413" s="11">
        <v>18.899999999999999</v>
      </c>
      <c r="I2413" s="11">
        <v>85.8</v>
      </c>
    </row>
    <row r="2414" spans="1:9" x14ac:dyDescent="0.35">
      <c r="A2414" t="s">
        <v>41</v>
      </c>
      <c r="B2414" t="s">
        <v>73</v>
      </c>
      <c r="C2414" s="11">
        <v>1983</v>
      </c>
      <c r="D2414" s="11">
        <v>249</v>
      </c>
      <c r="E2414" s="12">
        <f t="shared" si="127"/>
        <v>0.15710274772074831</v>
      </c>
      <c r="F2414" s="12">
        <f t="shared" si="126"/>
        <v>8.2822208326126578E-2</v>
      </c>
      <c r="G2414" s="11">
        <v>650.29999999999995</v>
      </c>
      <c r="H2414" s="11">
        <v>22.6</v>
      </c>
      <c r="I2414" s="11">
        <v>699.16</v>
      </c>
    </row>
    <row r="2415" spans="1:9" x14ac:dyDescent="0.35">
      <c r="A2415" t="s">
        <v>42</v>
      </c>
      <c r="B2415" t="s">
        <v>73</v>
      </c>
      <c r="C2415" s="11">
        <v>1983</v>
      </c>
      <c r="D2415" s="11">
        <v>19917</v>
      </c>
      <c r="E2415" s="12">
        <f t="shared" si="127"/>
        <v>12.566327013470458</v>
      </c>
      <c r="F2415" s="12">
        <f t="shared" si="126"/>
        <v>6.6247788081584869</v>
      </c>
      <c r="G2415" s="11">
        <v>70941.3</v>
      </c>
      <c r="H2415" s="11">
        <v>22.4</v>
      </c>
      <c r="I2415" s="11">
        <v>467.08</v>
      </c>
    </row>
    <row r="2416" spans="1:9" x14ac:dyDescent="0.35">
      <c r="A2416" t="s">
        <v>43</v>
      </c>
      <c r="B2416" t="s">
        <v>73</v>
      </c>
      <c r="C2416" s="11">
        <v>1983</v>
      </c>
      <c r="D2416" s="11">
        <v>19098</v>
      </c>
      <c r="E2416" s="12">
        <f t="shared" si="127"/>
        <v>12.049591469762454</v>
      </c>
      <c r="F2416" s="12">
        <f t="shared" si="126"/>
        <v>6.3523635928207449</v>
      </c>
      <c r="G2416" s="11">
        <v>127246.39999999999</v>
      </c>
      <c r="H2416" s="11">
        <v>21.3</v>
      </c>
      <c r="I2416" s="11">
        <v>125.43</v>
      </c>
    </row>
    <row r="2417" spans="1:9" x14ac:dyDescent="0.35">
      <c r="A2417" t="s">
        <v>45</v>
      </c>
      <c r="B2417" t="s">
        <v>73</v>
      </c>
      <c r="C2417" s="11">
        <v>1983</v>
      </c>
      <c r="D2417" s="11">
        <v>1718</v>
      </c>
      <c r="E2417" s="12">
        <f t="shared" si="127"/>
        <v>1.083945865800183</v>
      </c>
      <c r="F2417" s="12">
        <f t="shared" si="126"/>
        <v>0.57143997551921877</v>
      </c>
      <c r="G2417" s="11">
        <v>13524.4</v>
      </c>
      <c r="H2417" s="11">
        <v>21.7</v>
      </c>
      <c r="I2417" s="11">
        <v>102.36</v>
      </c>
    </row>
    <row r="2418" spans="1:9" x14ac:dyDescent="0.35">
      <c r="A2418" t="s">
        <v>46</v>
      </c>
      <c r="B2418" t="s">
        <v>73</v>
      </c>
      <c r="C2418" s="11">
        <v>1983</v>
      </c>
      <c r="D2418" s="11">
        <v>886</v>
      </c>
      <c r="E2418" s="12">
        <f t="shared" si="127"/>
        <v>0.55900817060475094</v>
      </c>
      <c r="F2418" s="12">
        <f t="shared" si="126"/>
        <v>0.29470070914437008</v>
      </c>
      <c r="G2418" s="11">
        <v>7107.6</v>
      </c>
      <c r="H2418" s="11">
        <v>21.1</v>
      </c>
      <c r="I2418" s="11">
        <v>127.62</v>
      </c>
    </row>
    <row r="2419" spans="1:9" x14ac:dyDescent="0.35">
      <c r="A2419" t="s">
        <v>47</v>
      </c>
      <c r="B2419" t="s">
        <v>73</v>
      </c>
      <c r="C2419" s="11">
        <v>1983</v>
      </c>
      <c r="D2419" s="11">
        <v>90</v>
      </c>
      <c r="E2419" s="12">
        <f t="shared" si="127"/>
        <v>5.6784125682198178E-2</v>
      </c>
      <c r="F2419" s="12">
        <f t="shared" si="126"/>
        <v>2.9935737949202377E-2</v>
      </c>
      <c r="G2419" s="11">
        <v>442.5</v>
      </c>
      <c r="H2419" s="11">
        <v>20</v>
      </c>
      <c r="I2419" s="11">
        <v>423.39</v>
      </c>
    </row>
    <row r="2420" spans="1:9" x14ac:dyDescent="0.35">
      <c r="A2420" t="s">
        <v>87</v>
      </c>
      <c r="B2420" t="s">
        <v>73</v>
      </c>
      <c r="C2420" s="11">
        <v>1983</v>
      </c>
      <c r="D2420" s="11">
        <v>341</v>
      </c>
      <c r="E2420" s="12">
        <f t="shared" si="127"/>
        <v>0.2151487428625509</v>
      </c>
      <c r="F2420" s="12">
        <f t="shared" si="126"/>
        <v>0.11342318489642235</v>
      </c>
      <c r="G2420" s="11">
        <v>815.9</v>
      </c>
      <c r="H2420" s="11">
        <v>22.6</v>
      </c>
      <c r="I2420" s="11">
        <v>261.52999999999997</v>
      </c>
    </row>
    <row r="2421" spans="1:9" x14ac:dyDescent="0.35">
      <c r="A2421" t="s">
        <v>75</v>
      </c>
      <c r="B2421" t="s">
        <v>73</v>
      </c>
      <c r="C2421" s="11">
        <v>1983</v>
      </c>
      <c r="D2421" s="11">
        <v>3432</v>
      </c>
      <c r="E2421" s="12">
        <f t="shared" si="127"/>
        <v>2.1653679926811571</v>
      </c>
      <c r="F2421" s="12">
        <f t="shared" si="126"/>
        <v>1.1415494737962506</v>
      </c>
      <c r="G2421" s="11">
        <v>14982.5</v>
      </c>
      <c r="H2421" s="11">
        <v>20.3</v>
      </c>
      <c r="I2421" s="11">
        <v>236.55</v>
      </c>
    </row>
    <row r="2422" spans="1:9" x14ac:dyDescent="0.35">
      <c r="A2422" t="s">
        <v>88</v>
      </c>
      <c r="B2422" t="s">
        <v>73</v>
      </c>
      <c r="C2422" s="11">
        <v>1983</v>
      </c>
      <c r="D2422" s="11">
        <v>2987</v>
      </c>
      <c r="E2422" s="12">
        <f t="shared" si="127"/>
        <v>1.8846020379191772</v>
      </c>
      <c r="F2422" s="12">
        <f t="shared" si="126"/>
        <v>0.99353388060297221</v>
      </c>
      <c r="G2422" s="11">
        <v>7976.5</v>
      </c>
      <c r="H2422" s="11">
        <v>21.6</v>
      </c>
      <c r="I2422" s="11">
        <v>311.32</v>
      </c>
    </row>
    <row r="2423" spans="1:9" x14ac:dyDescent="0.35">
      <c r="A2423" t="s">
        <v>76</v>
      </c>
      <c r="B2423" t="s">
        <v>73</v>
      </c>
      <c r="C2423" s="11">
        <v>1983</v>
      </c>
      <c r="D2423" s="11">
        <v>15385</v>
      </c>
      <c r="E2423" s="12">
        <f t="shared" si="127"/>
        <v>9.7069308180068781</v>
      </c>
      <c r="F2423" s="12">
        <f t="shared" si="126"/>
        <v>5.1173480927608734</v>
      </c>
      <c r="G2423" s="11">
        <v>87116.5</v>
      </c>
      <c r="H2423" s="11">
        <v>20.8</v>
      </c>
      <c r="I2423" s="11">
        <v>135.66</v>
      </c>
    </row>
    <row r="2424" spans="1:9" x14ac:dyDescent="0.35">
      <c r="A2424" t="s">
        <v>53</v>
      </c>
      <c r="B2424" t="s">
        <v>73</v>
      </c>
      <c r="C2424" s="11">
        <v>1983</v>
      </c>
      <c r="D2424" s="11">
        <v>50</v>
      </c>
      <c r="E2424" s="12">
        <f t="shared" si="127"/>
        <v>3.1546736490110097E-2</v>
      </c>
      <c r="F2424" s="12">
        <f t="shared" si="126"/>
        <v>1.6630965527334656E-2</v>
      </c>
      <c r="G2424" s="11">
        <v>219.9</v>
      </c>
      <c r="H2424" s="11">
        <v>25.1</v>
      </c>
      <c r="I2424" s="11">
        <v>194.74</v>
      </c>
    </row>
    <row r="2425" spans="1:9" x14ac:dyDescent="0.35">
      <c r="A2425" t="s">
        <v>78</v>
      </c>
      <c r="B2425" t="s">
        <v>73</v>
      </c>
      <c r="C2425" s="11">
        <v>1983</v>
      </c>
      <c r="D2425" s="11">
        <v>786</v>
      </c>
      <c r="E2425" s="12">
        <f t="shared" si="127"/>
        <v>0.49591469762453072</v>
      </c>
      <c r="F2425" s="12">
        <f t="shared" si="126"/>
        <v>0.26143877808970079</v>
      </c>
      <c r="G2425" s="11">
        <v>208.4</v>
      </c>
      <c r="H2425" s="11">
        <v>21.1</v>
      </c>
      <c r="I2425" s="11">
        <v>101.6</v>
      </c>
    </row>
    <row r="2426" spans="1:9" x14ac:dyDescent="0.35">
      <c r="A2426" t="s">
        <v>54</v>
      </c>
      <c r="B2426" t="s">
        <v>73</v>
      </c>
      <c r="C2426" s="11">
        <v>1983</v>
      </c>
      <c r="D2426" s="11">
        <v>1991</v>
      </c>
      <c r="E2426" s="12">
        <f t="shared" si="127"/>
        <v>1.2561910470361841</v>
      </c>
      <c r="F2426" s="12">
        <f t="shared" si="126"/>
        <v>0.66224504729846589</v>
      </c>
      <c r="G2426" s="11">
        <v>7955.6</v>
      </c>
      <c r="H2426" s="11">
        <v>22.5</v>
      </c>
      <c r="I2426" s="11">
        <v>556.74</v>
      </c>
    </row>
    <row r="2427" spans="1:9" x14ac:dyDescent="0.35">
      <c r="A2427" t="s">
        <v>55</v>
      </c>
      <c r="B2427" t="s">
        <v>73</v>
      </c>
      <c r="C2427" s="11">
        <v>1983</v>
      </c>
      <c r="D2427" s="11">
        <v>3049</v>
      </c>
      <c r="E2427" s="12">
        <f t="shared" si="127"/>
        <v>1.9237199911669141</v>
      </c>
      <c r="F2427" s="12">
        <f t="shared" si="126"/>
        <v>1.0141562778568673</v>
      </c>
      <c r="G2427" s="11">
        <v>15590</v>
      </c>
      <c r="H2427" s="11">
        <v>22.3</v>
      </c>
      <c r="I2427" s="11">
        <v>100.41</v>
      </c>
    </row>
    <row r="2428" spans="1:9" x14ac:dyDescent="0.35">
      <c r="A2428" t="s">
        <v>79</v>
      </c>
      <c r="B2428" t="s">
        <v>73</v>
      </c>
      <c r="C2428" s="11">
        <v>1983</v>
      </c>
      <c r="D2428" s="11">
        <v>66</v>
      </c>
      <c r="E2428" s="12">
        <f t="shared" si="127"/>
        <v>4.1641692166945327E-2</v>
      </c>
      <c r="F2428" s="12">
        <f t="shared" si="126"/>
        <v>2.1952874496081746E-2</v>
      </c>
      <c r="G2428" s="11">
        <v>151.5</v>
      </c>
      <c r="H2428" s="11">
        <v>20.3</v>
      </c>
      <c r="I2428" s="11">
        <v>115.92</v>
      </c>
    </row>
    <row r="2429" spans="1:9" x14ac:dyDescent="0.35">
      <c r="A2429" t="s">
        <v>57</v>
      </c>
      <c r="B2429" t="s">
        <v>73</v>
      </c>
      <c r="C2429" s="11">
        <v>1983</v>
      </c>
      <c r="D2429" s="11">
        <v>384</v>
      </c>
      <c r="E2429" s="12">
        <f t="shared" si="127"/>
        <v>0.24227893624404556</v>
      </c>
      <c r="F2429" s="12">
        <f t="shared" si="126"/>
        <v>0.12772581524993015</v>
      </c>
      <c r="G2429" s="11">
        <v>1337.3</v>
      </c>
      <c r="H2429" s="11">
        <v>21.2</v>
      </c>
      <c r="I2429" s="11">
        <v>106.46</v>
      </c>
    </row>
    <row r="2430" spans="1:9" x14ac:dyDescent="0.35">
      <c r="A2430" t="s">
        <v>59</v>
      </c>
      <c r="B2430" t="s">
        <v>73</v>
      </c>
      <c r="C2430" s="11">
        <v>1983</v>
      </c>
      <c r="D2430" s="11">
        <v>7207</v>
      </c>
      <c r="E2430" s="12">
        <f t="shared" si="127"/>
        <v>4.5471465976844696</v>
      </c>
      <c r="F2430" s="12">
        <f t="shared" si="126"/>
        <v>2.3971873711100171</v>
      </c>
      <c r="G2430" s="11">
        <v>28653.8</v>
      </c>
      <c r="H2430" s="11">
        <v>21.4</v>
      </c>
      <c r="I2430" s="11">
        <v>166.2</v>
      </c>
    </row>
    <row r="2431" spans="1:9" x14ac:dyDescent="0.35">
      <c r="A2431" t="s">
        <v>60</v>
      </c>
      <c r="B2431" t="s">
        <v>73</v>
      </c>
      <c r="C2431" s="11">
        <v>1983</v>
      </c>
      <c r="D2431" s="11">
        <v>8371</v>
      </c>
      <c r="E2431" s="12">
        <f t="shared" si="127"/>
        <v>5.2815546231742321</v>
      </c>
      <c r="F2431" s="12">
        <f t="shared" si="126"/>
        <v>2.7843562485863678</v>
      </c>
      <c r="G2431" s="11">
        <v>30185.3</v>
      </c>
      <c r="H2431" s="11">
        <v>20.399999999999999</v>
      </c>
      <c r="I2431" s="11">
        <v>515.99</v>
      </c>
    </row>
    <row r="2432" spans="1:9" x14ac:dyDescent="0.35">
      <c r="A2432" t="s">
        <v>113</v>
      </c>
      <c r="B2432" t="s">
        <v>73</v>
      </c>
      <c r="C2432" s="11">
        <v>1983</v>
      </c>
      <c r="D2432" s="11">
        <v>192</v>
      </c>
      <c r="E2432" s="12">
        <f t="shared" si="127"/>
        <v>0.12113946812202278</v>
      </c>
      <c r="F2432" s="12">
        <f t="shared" si="126"/>
        <v>6.3862907624965076E-2</v>
      </c>
      <c r="G2432" s="11">
        <v>759</v>
      </c>
      <c r="H2432" s="11">
        <v>21.7</v>
      </c>
      <c r="I2432" s="11">
        <v>299.07</v>
      </c>
    </row>
    <row r="2433" spans="1:9" x14ac:dyDescent="0.35">
      <c r="A2433" t="s">
        <v>115</v>
      </c>
      <c r="B2433" t="s">
        <v>73</v>
      </c>
      <c r="C2433" s="11">
        <v>1983</v>
      </c>
      <c r="D2433" s="11">
        <v>64</v>
      </c>
      <c r="E2433" s="12">
        <f t="shared" si="127"/>
        <v>4.0379822707340925E-2</v>
      </c>
      <c r="F2433" s="12">
        <f t="shared" si="126"/>
        <v>2.1287635874988359E-2</v>
      </c>
      <c r="G2433" s="11">
        <v>219.9</v>
      </c>
      <c r="H2433" s="11">
        <v>21.1</v>
      </c>
      <c r="I2433" s="11">
        <v>220.38</v>
      </c>
    </row>
    <row r="2434" spans="1:9" x14ac:dyDescent="0.35">
      <c r="A2434" t="s">
        <v>63</v>
      </c>
      <c r="B2434" t="s">
        <v>73</v>
      </c>
      <c r="C2434" s="11">
        <v>1983</v>
      </c>
      <c r="D2434" s="11">
        <v>1352</v>
      </c>
      <c r="E2434" s="12">
        <f t="shared" si="127"/>
        <v>0.85302375469257696</v>
      </c>
      <c r="F2434" s="12">
        <f t="shared" si="126"/>
        <v>0.4497013078591291</v>
      </c>
      <c r="G2434" s="11">
        <v>8087.3</v>
      </c>
      <c r="H2434" s="11">
        <v>22.4</v>
      </c>
      <c r="I2434" s="11">
        <v>119.73</v>
      </c>
    </row>
    <row r="2435" spans="1:9" x14ac:dyDescent="0.35">
      <c r="A2435" t="s">
        <v>80</v>
      </c>
      <c r="B2435" t="s">
        <v>73</v>
      </c>
      <c r="C2435" s="11">
        <v>1983</v>
      </c>
      <c r="D2435" s="11">
        <v>8180</v>
      </c>
      <c r="E2435" s="12">
        <f t="shared" si="127"/>
        <v>5.1610460897820118</v>
      </c>
      <c r="F2435" s="12">
        <f t="shared" si="126"/>
        <v>2.7208259602719496</v>
      </c>
      <c r="G2435" s="11">
        <v>62018.400000000001</v>
      </c>
      <c r="H2435" s="11">
        <v>22.2</v>
      </c>
      <c r="I2435" s="11">
        <v>113.92</v>
      </c>
    </row>
    <row r="2436" spans="1:9" x14ac:dyDescent="0.35">
      <c r="A2436" t="s">
        <v>64</v>
      </c>
      <c r="B2436" t="s">
        <v>73</v>
      </c>
      <c r="C2436" s="11">
        <v>1983</v>
      </c>
      <c r="D2436" s="11">
        <v>12102</v>
      </c>
      <c r="E2436" s="12">
        <f t="shared" si="127"/>
        <v>7.6355721000662484</v>
      </c>
      <c r="F2436" s="12">
        <f t="shared" si="126"/>
        <v>4.0253588962360798</v>
      </c>
      <c r="G2436" s="11">
        <v>92500</v>
      </c>
      <c r="H2436" s="11">
        <v>22.1</v>
      </c>
      <c r="I2436" s="11">
        <v>110.2</v>
      </c>
    </row>
    <row r="2437" spans="1:9" x14ac:dyDescent="0.35">
      <c r="A2437" t="s">
        <v>90</v>
      </c>
      <c r="B2437" t="s">
        <v>73</v>
      </c>
      <c r="C2437" s="11">
        <v>1983</v>
      </c>
      <c r="D2437" s="11">
        <v>1573</v>
      </c>
      <c r="E2437" s="12">
        <f t="shared" si="127"/>
        <v>0.99246032997886369</v>
      </c>
      <c r="F2437" s="12">
        <f t="shared" si="126"/>
        <v>0.5232101754899483</v>
      </c>
      <c r="G2437" s="11">
        <v>7745.4</v>
      </c>
      <c r="H2437" s="11">
        <v>21.4</v>
      </c>
      <c r="I2437" s="11">
        <v>110.27</v>
      </c>
    </row>
    <row r="2438" spans="1:9" x14ac:dyDescent="0.35">
      <c r="A2438" t="s">
        <v>116</v>
      </c>
      <c r="B2438" t="s">
        <v>73</v>
      </c>
      <c r="C2438" s="11">
        <v>1983</v>
      </c>
      <c r="D2438" s="11">
        <v>86</v>
      </c>
      <c r="E2438" s="12">
        <f t="shared" si="127"/>
        <v>5.4260386762989374E-2</v>
      </c>
      <c r="F2438" s="12">
        <f t="shared" si="126"/>
        <v>2.8605260707015606E-2</v>
      </c>
      <c r="G2438" s="11">
        <v>351.3</v>
      </c>
      <c r="H2438" s="11">
        <v>21.6</v>
      </c>
      <c r="I2438" s="11">
        <v>126.12</v>
      </c>
    </row>
    <row r="2439" spans="1:9" x14ac:dyDescent="0.35">
      <c r="A2439" t="s">
        <v>83</v>
      </c>
      <c r="B2439" t="s">
        <v>73</v>
      </c>
      <c r="C2439" s="11">
        <v>1983</v>
      </c>
      <c r="D2439" s="11">
        <v>95</v>
      </c>
      <c r="E2439" s="12">
        <f t="shared" si="127"/>
        <v>5.9938799331209179E-2</v>
      </c>
      <c r="F2439" s="12">
        <f t="shared" si="126"/>
        <v>3.1598834501935839E-2</v>
      </c>
      <c r="G2439" s="11">
        <v>447.7</v>
      </c>
      <c r="H2439" s="11">
        <v>23</v>
      </c>
      <c r="I2439" s="11">
        <v>508.34</v>
      </c>
    </row>
    <row r="2440" spans="1:9" x14ac:dyDescent="0.35">
      <c r="A2440" t="s">
        <v>91</v>
      </c>
      <c r="B2440" t="s">
        <v>73</v>
      </c>
      <c r="C2440" s="11">
        <v>1983</v>
      </c>
      <c r="D2440" s="11">
        <v>199</v>
      </c>
      <c r="E2440" s="12">
        <f t="shared" si="127"/>
        <v>0.12555601123063817</v>
      </c>
      <c r="F2440" s="12">
        <f t="shared" si="126"/>
        <v>6.6191242798791933E-2</v>
      </c>
      <c r="G2440" s="11">
        <v>1084.5999999999999</v>
      </c>
      <c r="H2440" s="11">
        <v>23.2</v>
      </c>
      <c r="I2440" s="11">
        <v>95.93</v>
      </c>
    </row>
    <row r="2441" spans="1:9" x14ac:dyDescent="0.35">
      <c r="A2441" t="s">
        <v>82</v>
      </c>
      <c r="B2441" t="s">
        <v>73</v>
      </c>
      <c r="C2441" s="11">
        <v>1983</v>
      </c>
      <c r="D2441" s="11">
        <v>1154</v>
      </c>
      <c r="E2441" s="12">
        <f t="shared" si="127"/>
        <v>0.72809867819174112</v>
      </c>
      <c r="F2441" s="12">
        <f t="shared" si="126"/>
        <v>0.38384268437088381</v>
      </c>
      <c r="G2441" s="11">
        <v>5698.8</v>
      </c>
      <c r="H2441" s="11">
        <v>21.4</v>
      </c>
      <c r="I2441" s="11">
        <v>113.11</v>
      </c>
    </row>
    <row r="2442" spans="1:9" x14ac:dyDescent="0.35">
      <c r="A2442" t="s">
        <v>68</v>
      </c>
      <c r="B2442" t="s">
        <v>73</v>
      </c>
      <c r="C2442" s="11">
        <v>1983</v>
      </c>
      <c r="D2442" s="11">
        <v>25923</v>
      </c>
      <c r="E2442" s="12">
        <f t="shared" si="127"/>
        <v>16.355721000662481</v>
      </c>
      <c r="F2442" s="12">
        <f t="shared" si="126"/>
        <v>8.6224903873019247</v>
      </c>
      <c r="G2442" s="11">
        <v>80080</v>
      </c>
      <c r="H2442" s="11">
        <v>21.6</v>
      </c>
      <c r="I2442" s="11">
        <v>268.95999999999998</v>
      </c>
    </row>
    <row r="2443" spans="1:9" x14ac:dyDescent="0.35">
      <c r="A2443" t="s">
        <v>69</v>
      </c>
      <c r="B2443" t="s">
        <v>73</v>
      </c>
      <c r="C2443" s="11">
        <v>1983</v>
      </c>
      <c r="D2443" s="11">
        <v>483</v>
      </c>
      <c r="E2443" s="12">
        <f t="shared" si="127"/>
        <v>0.30474147449446354</v>
      </c>
      <c r="F2443" s="12">
        <f t="shared" si="126"/>
        <v>0.16065512699405277</v>
      </c>
      <c r="G2443" s="11">
        <v>4758.6000000000004</v>
      </c>
      <c r="H2443" s="11">
        <v>20.9</v>
      </c>
      <c r="I2443" s="11">
        <v>128.31</v>
      </c>
    </row>
    <row r="2444" spans="1:9" x14ac:dyDescent="0.35">
      <c r="A2444" t="s">
        <v>70</v>
      </c>
      <c r="B2444" t="s">
        <v>73</v>
      </c>
      <c r="C2444" s="11">
        <v>1983</v>
      </c>
      <c r="D2444" s="11">
        <v>158495</v>
      </c>
      <c r="E2444" s="12">
        <f t="shared" si="127"/>
        <v>100</v>
      </c>
      <c r="F2444" s="12">
        <f t="shared" si="126"/>
        <v>52.718497625098124</v>
      </c>
      <c r="G2444" s="11">
        <v>809061.90000000014</v>
      </c>
    </row>
    <row r="2445" spans="1:9" x14ac:dyDescent="0.35">
      <c r="A2445" t="s">
        <v>30</v>
      </c>
      <c r="B2445" t="s">
        <v>28</v>
      </c>
      <c r="C2445" s="11">
        <v>1982</v>
      </c>
      <c r="D2445" s="11">
        <v>1493</v>
      </c>
      <c r="E2445" s="12">
        <f>(D2445/123489)*100</f>
        <v>1.2090145680991828</v>
      </c>
      <c r="F2445" s="12">
        <f>(D2445/291413)*100</f>
        <v>0.51233129613297967</v>
      </c>
      <c r="G2445" s="11">
        <v>18918.3</v>
      </c>
      <c r="H2445" s="11">
        <v>15.6</v>
      </c>
      <c r="I2445" s="11">
        <v>143.91999999999999</v>
      </c>
    </row>
    <row r="2446" spans="1:9" x14ac:dyDescent="0.35">
      <c r="A2446" t="s">
        <v>31</v>
      </c>
      <c r="B2446" t="s">
        <v>28</v>
      </c>
      <c r="C2446" s="11">
        <v>1982</v>
      </c>
      <c r="D2446" s="11">
        <v>15615</v>
      </c>
      <c r="E2446" s="12">
        <f t="shared" ref="E2446:E2471" si="128">(D2446/123489)*100</f>
        <v>12.644850958384957</v>
      </c>
      <c r="F2446" s="12">
        <f t="shared" ref="F2446:F2509" si="129">(D2446/291413)*100</f>
        <v>5.3583745406004537</v>
      </c>
      <c r="G2446" s="11">
        <v>51833.9</v>
      </c>
      <c r="H2446" s="11">
        <v>22.2</v>
      </c>
      <c r="I2446" s="11">
        <v>1094.22</v>
      </c>
    </row>
    <row r="2447" spans="1:9" x14ac:dyDescent="0.35">
      <c r="A2447" t="s">
        <v>118</v>
      </c>
      <c r="B2447" t="s">
        <v>28</v>
      </c>
      <c r="C2447" s="11">
        <v>1982</v>
      </c>
      <c r="D2447" s="11">
        <v>24</v>
      </c>
      <c r="E2447" s="12">
        <f t="shared" si="128"/>
        <v>1.9434929426912516E-2</v>
      </c>
      <c r="F2447" s="12">
        <f t="shared" si="129"/>
        <v>8.2357341642274023E-3</v>
      </c>
    </row>
    <row r="2448" spans="1:9" x14ac:dyDescent="0.35">
      <c r="A2448" t="s">
        <v>3</v>
      </c>
      <c r="B2448" t="s">
        <v>28</v>
      </c>
      <c r="C2448" s="11">
        <v>1982</v>
      </c>
      <c r="D2448" s="11">
        <v>29554</v>
      </c>
      <c r="E2448" s="12">
        <f t="shared" si="128"/>
        <v>23.932496011790523</v>
      </c>
      <c r="F2448" s="12">
        <f t="shared" si="129"/>
        <v>10.141620312065694</v>
      </c>
      <c r="G2448" s="11">
        <v>273606.8</v>
      </c>
      <c r="H2448" s="11">
        <v>19.2</v>
      </c>
      <c r="I2448" s="11">
        <v>216.69</v>
      </c>
    </row>
    <row r="2449" spans="1:9" x14ac:dyDescent="0.35">
      <c r="A2449" t="s">
        <v>97</v>
      </c>
      <c r="B2449" t="s">
        <v>28</v>
      </c>
      <c r="C2449" s="11">
        <v>1982</v>
      </c>
      <c r="D2449" s="11">
        <v>2593</v>
      </c>
      <c r="E2449" s="12">
        <f t="shared" si="128"/>
        <v>2.0997821668326733</v>
      </c>
      <c r="F2449" s="12">
        <f t="shared" si="129"/>
        <v>0.88980244532673547</v>
      </c>
      <c r="G2449" s="11">
        <v>27778.799999999999</v>
      </c>
      <c r="H2449" s="11">
        <v>20.100000000000001</v>
      </c>
      <c r="I2449" s="11">
        <v>172.11</v>
      </c>
    </row>
    <row r="2450" spans="1:9" x14ac:dyDescent="0.35">
      <c r="A2450" t="s">
        <v>106</v>
      </c>
      <c r="B2450" t="s">
        <v>28</v>
      </c>
      <c r="C2450" s="11">
        <v>1982</v>
      </c>
      <c r="D2450" s="11">
        <v>219</v>
      </c>
      <c r="E2450" s="12">
        <f t="shared" si="128"/>
        <v>0.17734373102057671</v>
      </c>
      <c r="F2450" s="12">
        <f t="shared" si="129"/>
        <v>7.5151074248575048E-2</v>
      </c>
      <c r="G2450" s="11">
        <v>1471.4</v>
      </c>
      <c r="H2450" s="11">
        <v>18.7</v>
      </c>
      <c r="I2450" s="11">
        <v>129.53</v>
      </c>
    </row>
    <row r="2451" spans="1:9" x14ac:dyDescent="0.35">
      <c r="A2451" t="s">
        <v>107</v>
      </c>
      <c r="B2451" t="s">
        <v>28</v>
      </c>
      <c r="C2451" s="11">
        <v>1982</v>
      </c>
      <c r="D2451" s="11">
        <v>370</v>
      </c>
      <c r="E2451" s="12">
        <f t="shared" si="128"/>
        <v>0.29962182866490134</v>
      </c>
      <c r="F2451" s="12">
        <f t="shared" si="129"/>
        <v>0.12696756836517245</v>
      </c>
      <c r="G2451" s="11">
        <v>3201</v>
      </c>
      <c r="H2451" s="11">
        <v>21.8</v>
      </c>
      <c r="I2451" s="11">
        <v>177.57</v>
      </c>
    </row>
    <row r="2452" spans="1:9" x14ac:dyDescent="0.35">
      <c r="A2452" t="s">
        <v>108</v>
      </c>
      <c r="B2452" t="s">
        <v>28</v>
      </c>
      <c r="C2452" s="11">
        <v>1982</v>
      </c>
      <c r="D2452" s="11">
        <v>281</v>
      </c>
      <c r="E2452" s="12">
        <f t="shared" si="128"/>
        <v>0.22755063204010073</v>
      </c>
      <c r="F2452" s="12">
        <f t="shared" si="129"/>
        <v>9.6426720839495841E-2</v>
      </c>
      <c r="G2452" s="11">
        <v>863.8</v>
      </c>
      <c r="H2452" s="11">
        <v>18.7</v>
      </c>
      <c r="I2452" s="11">
        <v>764.6</v>
      </c>
    </row>
    <row r="2453" spans="1:9" x14ac:dyDescent="0.35">
      <c r="A2453" t="s">
        <v>4</v>
      </c>
      <c r="B2453" t="s">
        <v>28</v>
      </c>
      <c r="C2453" s="11">
        <v>1982</v>
      </c>
      <c r="D2453" s="11">
        <v>38478</v>
      </c>
      <c r="E2453" s="12">
        <f t="shared" si="128"/>
        <v>31.159050603697498</v>
      </c>
      <c r="F2453" s="12">
        <f t="shared" si="129"/>
        <v>13.203940798797584</v>
      </c>
      <c r="G2453" s="11">
        <v>436594.6</v>
      </c>
      <c r="H2453" s="11">
        <v>19.7</v>
      </c>
      <c r="I2453" s="11">
        <v>170.46</v>
      </c>
    </row>
    <row r="2454" spans="1:9" x14ac:dyDescent="0.35">
      <c r="A2454" t="s">
        <v>5</v>
      </c>
      <c r="B2454" t="s">
        <v>28</v>
      </c>
      <c r="C2454" s="11">
        <v>1982</v>
      </c>
      <c r="D2454" s="11">
        <v>3305</v>
      </c>
      <c r="E2454" s="12">
        <f t="shared" si="128"/>
        <v>2.6763517398310781</v>
      </c>
      <c r="F2454" s="12">
        <f t="shared" si="129"/>
        <v>1.1341292255321485</v>
      </c>
      <c r="G2454" s="11">
        <v>10207.200000000001</v>
      </c>
      <c r="H2454" s="11">
        <v>21.4</v>
      </c>
      <c r="I2454" s="11">
        <v>539.01</v>
      </c>
    </row>
    <row r="2455" spans="1:9" x14ac:dyDescent="0.35">
      <c r="A2455" t="s">
        <v>98</v>
      </c>
      <c r="B2455" t="s">
        <v>28</v>
      </c>
      <c r="C2455" s="11">
        <v>1982</v>
      </c>
      <c r="D2455" s="11">
        <v>2212</v>
      </c>
      <c r="E2455" s="12">
        <f t="shared" si="128"/>
        <v>1.791252662180437</v>
      </c>
      <c r="F2455" s="12">
        <f t="shared" si="129"/>
        <v>0.75906016546962563</v>
      </c>
      <c r="G2455" s="11">
        <v>12097</v>
      </c>
      <c r="H2455" s="11">
        <v>20</v>
      </c>
      <c r="I2455" s="11">
        <v>369.69</v>
      </c>
    </row>
    <row r="2456" spans="1:9" x14ac:dyDescent="0.35">
      <c r="A2456" t="s">
        <v>99</v>
      </c>
      <c r="B2456" t="s">
        <v>28</v>
      </c>
      <c r="C2456" s="11">
        <v>1982</v>
      </c>
      <c r="D2456" s="11">
        <v>350</v>
      </c>
      <c r="E2456" s="12">
        <f t="shared" si="128"/>
        <v>0.28342605414247424</v>
      </c>
      <c r="F2456" s="12">
        <f t="shared" si="129"/>
        <v>0.12010445656164961</v>
      </c>
      <c r="G2456" s="11">
        <v>3554.2</v>
      </c>
      <c r="H2456" s="11">
        <v>18.2</v>
      </c>
      <c r="I2456" s="11">
        <v>275.26</v>
      </c>
    </row>
    <row r="2457" spans="1:9" x14ac:dyDescent="0.35">
      <c r="A2457" t="s">
        <v>8</v>
      </c>
      <c r="B2457" t="s">
        <v>28</v>
      </c>
      <c r="C2457" s="11">
        <v>1982</v>
      </c>
      <c r="D2457" s="11">
        <v>795</v>
      </c>
      <c r="E2457" s="12">
        <f t="shared" si="128"/>
        <v>0.6437820372664772</v>
      </c>
      <c r="F2457" s="12">
        <f t="shared" si="129"/>
        <v>0.27280869419003273</v>
      </c>
      <c r="G2457" s="11">
        <v>7282.9</v>
      </c>
      <c r="H2457" s="11">
        <v>20.5</v>
      </c>
      <c r="I2457" s="11">
        <v>250.65</v>
      </c>
    </row>
    <row r="2458" spans="1:9" x14ac:dyDescent="0.35">
      <c r="A2458" t="s">
        <v>33</v>
      </c>
      <c r="B2458" t="s">
        <v>28</v>
      </c>
      <c r="C2458" s="11">
        <v>1982</v>
      </c>
      <c r="D2458" s="11">
        <v>1223</v>
      </c>
      <c r="E2458" s="12">
        <f t="shared" si="128"/>
        <v>0.9903716120464171</v>
      </c>
      <c r="F2458" s="12">
        <f t="shared" si="129"/>
        <v>0.41967928678542132</v>
      </c>
      <c r="G2458" s="11">
        <v>7712.1</v>
      </c>
      <c r="H2458" s="11">
        <v>20.6</v>
      </c>
      <c r="I2458" s="11">
        <v>249.02</v>
      </c>
    </row>
    <row r="2459" spans="1:9" x14ac:dyDescent="0.35">
      <c r="A2459" t="s">
        <v>34</v>
      </c>
      <c r="B2459" t="s">
        <v>28</v>
      </c>
      <c r="C2459" s="11">
        <v>1982</v>
      </c>
      <c r="D2459" s="11">
        <v>3387</v>
      </c>
      <c r="E2459" s="12">
        <f t="shared" si="128"/>
        <v>2.742754415373029</v>
      </c>
      <c r="F2459" s="12">
        <f t="shared" si="129"/>
        <v>1.1622679839265921</v>
      </c>
      <c r="G2459" s="11">
        <v>24008.9</v>
      </c>
      <c r="H2459" s="11">
        <v>18.8</v>
      </c>
      <c r="I2459" s="11">
        <v>135.63999999999999</v>
      </c>
    </row>
    <row r="2460" spans="1:9" x14ac:dyDescent="0.35">
      <c r="A2460" t="s">
        <v>133</v>
      </c>
      <c r="B2460" t="s">
        <v>28</v>
      </c>
      <c r="C2460" s="11">
        <v>1982</v>
      </c>
      <c r="D2460" s="11">
        <v>184</v>
      </c>
      <c r="E2460" s="12">
        <f t="shared" si="128"/>
        <v>0.1490011256063293</v>
      </c>
      <c r="F2460" s="12">
        <f t="shared" si="129"/>
        <v>6.3140628592410084E-2</v>
      </c>
      <c r="G2460" s="11">
        <v>1729.2</v>
      </c>
      <c r="H2460" s="11">
        <v>19.3</v>
      </c>
      <c r="I2460" s="11">
        <v>123.19</v>
      </c>
    </row>
    <row r="2461" spans="1:9" x14ac:dyDescent="0.35">
      <c r="A2461" t="s">
        <v>125</v>
      </c>
      <c r="B2461" t="s">
        <v>28</v>
      </c>
      <c r="C2461" s="11">
        <v>1982</v>
      </c>
      <c r="D2461" s="11">
        <v>415</v>
      </c>
      <c r="E2461" s="12">
        <f t="shared" si="128"/>
        <v>0.33606232134036229</v>
      </c>
      <c r="F2461" s="12">
        <f t="shared" si="129"/>
        <v>0.14240956992309883</v>
      </c>
      <c r="G2461" s="11">
        <v>4067</v>
      </c>
      <c r="H2461" s="11">
        <v>20.9</v>
      </c>
      <c r="I2461" s="11">
        <v>150</v>
      </c>
    </row>
    <row r="2462" spans="1:9" x14ac:dyDescent="0.35">
      <c r="A2462" t="s">
        <v>13</v>
      </c>
      <c r="B2462" t="s">
        <v>28</v>
      </c>
      <c r="C2462" s="11">
        <v>1982</v>
      </c>
      <c r="D2462" s="11">
        <v>1751</v>
      </c>
      <c r="E2462" s="12">
        <f t="shared" si="128"/>
        <v>1.4179400594384926</v>
      </c>
      <c r="F2462" s="12">
        <f t="shared" si="129"/>
        <v>0.60086543839842421</v>
      </c>
      <c r="G2462" s="11">
        <v>4866.3</v>
      </c>
      <c r="H2462" s="11">
        <v>20.8</v>
      </c>
      <c r="I2462" s="11">
        <v>535.48</v>
      </c>
    </row>
    <row r="2463" spans="1:9" x14ac:dyDescent="0.35">
      <c r="A2463" t="s">
        <v>114</v>
      </c>
      <c r="B2463" t="s">
        <v>28</v>
      </c>
      <c r="C2463" s="11">
        <v>1982</v>
      </c>
      <c r="D2463" s="11">
        <v>53</v>
      </c>
      <c r="E2463" s="12">
        <f t="shared" si="128"/>
        <v>4.2918802484431813E-2</v>
      </c>
      <c r="F2463" s="12">
        <f t="shared" si="129"/>
        <v>1.8187246279335514E-2</v>
      </c>
      <c r="G2463" s="11">
        <v>218.7</v>
      </c>
      <c r="H2463" s="11">
        <v>19.899999999999999</v>
      </c>
    </row>
    <row r="2464" spans="1:9" x14ac:dyDescent="0.35">
      <c r="A2464" t="s">
        <v>100</v>
      </c>
      <c r="B2464" t="s">
        <v>28</v>
      </c>
      <c r="C2464" s="11">
        <v>1982</v>
      </c>
      <c r="D2464" s="11">
        <v>1198</v>
      </c>
      <c r="E2464" s="12">
        <f t="shared" si="128"/>
        <v>0.97012689389338325</v>
      </c>
      <c r="F2464" s="12">
        <f t="shared" si="129"/>
        <v>0.41110039703101781</v>
      </c>
      <c r="G2464" s="11">
        <v>12030.1</v>
      </c>
      <c r="H2464" s="11">
        <v>18.3</v>
      </c>
      <c r="I2464" s="11">
        <v>160.87</v>
      </c>
    </row>
    <row r="2465" spans="1:9" x14ac:dyDescent="0.35">
      <c r="A2465" t="s">
        <v>15</v>
      </c>
      <c r="B2465" t="s">
        <v>28</v>
      </c>
      <c r="C2465" s="11">
        <v>1982</v>
      </c>
      <c r="D2465" s="11">
        <v>6532</v>
      </c>
      <c r="E2465" s="12">
        <f t="shared" si="128"/>
        <v>5.2895399590246903</v>
      </c>
      <c r="F2465" s="12">
        <f t="shared" si="129"/>
        <v>2.2414923150305581</v>
      </c>
      <c r="G2465" s="11">
        <v>38916.5</v>
      </c>
      <c r="H2465" s="11">
        <v>21.4</v>
      </c>
      <c r="I2465" s="11">
        <v>595.04</v>
      </c>
    </row>
    <row r="2466" spans="1:9" x14ac:dyDescent="0.35">
      <c r="A2466" t="s">
        <v>36</v>
      </c>
      <c r="B2466" t="s">
        <v>28</v>
      </c>
      <c r="C2466" s="11">
        <v>1982</v>
      </c>
      <c r="D2466" s="11">
        <v>408</v>
      </c>
      <c r="E2466" s="12">
        <f t="shared" si="128"/>
        <v>0.3303938002575128</v>
      </c>
      <c r="F2466" s="12">
        <f t="shared" si="129"/>
        <v>0.14000748079186584</v>
      </c>
      <c r="G2466" s="11">
        <v>1952.6</v>
      </c>
      <c r="H2466" s="11">
        <v>20.5</v>
      </c>
      <c r="I2466" s="11">
        <v>262.76</v>
      </c>
    </row>
    <row r="2467" spans="1:9" x14ac:dyDescent="0.35">
      <c r="A2467" t="s">
        <v>17</v>
      </c>
      <c r="B2467" t="s">
        <v>28</v>
      </c>
      <c r="C2467" s="11">
        <v>1982</v>
      </c>
      <c r="D2467" s="11">
        <v>2635</v>
      </c>
      <c r="E2467" s="12">
        <f t="shared" si="128"/>
        <v>2.1337932933297705</v>
      </c>
      <c r="F2467" s="12">
        <f t="shared" si="129"/>
        <v>0.90421498011413348</v>
      </c>
      <c r="G2467" s="11">
        <v>18901</v>
      </c>
      <c r="H2467" s="11">
        <v>19.899999999999999</v>
      </c>
      <c r="I2467" s="11">
        <v>254.41</v>
      </c>
    </row>
    <row r="2468" spans="1:9" x14ac:dyDescent="0.35">
      <c r="A2468" t="s">
        <v>101</v>
      </c>
      <c r="B2468" t="s">
        <v>28</v>
      </c>
      <c r="C2468" s="11">
        <v>1982</v>
      </c>
      <c r="D2468" s="11">
        <v>1337</v>
      </c>
      <c r="E2468" s="12">
        <f t="shared" si="128"/>
        <v>1.0826875268242515</v>
      </c>
      <c r="F2468" s="12">
        <f t="shared" si="129"/>
        <v>0.45879902406550149</v>
      </c>
      <c r="G2468" s="11">
        <v>5414.7</v>
      </c>
      <c r="H2468" s="11">
        <v>20.9</v>
      </c>
      <c r="I2468" s="11">
        <v>317.66000000000003</v>
      </c>
    </row>
    <row r="2469" spans="1:9" x14ac:dyDescent="0.35">
      <c r="A2469" t="s">
        <v>38</v>
      </c>
      <c r="B2469" t="s">
        <v>28</v>
      </c>
      <c r="C2469" s="11">
        <v>1982</v>
      </c>
      <c r="D2469" s="11">
        <v>8742</v>
      </c>
      <c r="E2469" s="12">
        <f t="shared" si="128"/>
        <v>7.0791730437528848</v>
      </c>
      <c r="F2469" s="12">
        <f t="shared" si="129"/>
        <v>2.9998661693198314</v>
      </c>
      <c r="G2469" s="11">
        <v>26764.2</v>
      </c>
      <c r="H2469" s="11">
        <v>22</v>
      </c>
      <c r="I2469" s="11">
        <v>554.62</v>
      </c>
    </row>
    <row r="2470" spans="1:9" x14ac:dyDescent="0.35">
      <c r="A2470" t="s">
        <v>23</v>
      </c>
      <c r="B2470" t="s">
        <v>28</v>
      </c>
      <c r="C2470" s="11">
        <v>1982</v>
      </c>
      <c r="D2470" s="11">
        <v>335</v>
      </c>
      <c r="E2470" s="12">
        <f t="shared" si="128"/>
        <v>0.2712792232506539</v>
      </c>
      <c r="F2470" s="12">
        <f t="shared" si="129"/>
        <v>0.11495712270900749</v>
      </c>
      <c r="G2470" s="11">
        <v>5405.8</v>
      </c>
      <c r="H2470" s="11">
        <v>20.5</v>
      </c>
      <c r="I2470" s="11">
        <v>194.42</v>
      </c>
    </row>
    <row r="2471" spans="1:9" x14ac:dyDescent="0.35">
      <c r="A2471" t="s">
        <v>24</v>
      </c>
      <c r="B2471" t="s">
        <v>28</v>
      </c>
      <c r="C2471" s="11">
        <v>1982</v>
      </c>
      <c r="D2471" s="11">
        <v>123489</v>
      </c>
      <c r="E2471" s="12">
        <f t="shared" si="128"/>
        <v>100</v>
      </c>
      <c r="F2471" s="12">
        <f t="shared" si="129"/>
        <v>42.375940675261567</v>
      </c>
      <c r="G2471" s="11">
        <v>999396.99999999977</v>
      </c>
    </row>
    <row r="2472" spans="1:9" x14ac:dyDescent="0.35">
      <c r="A2472" t="s">
        <v>102</v>
      </c>
      <c r="B2472" t="s">
        <v>73</v>
      </c>
      <c r="C2472" s="11">
        <v>1982</v>
      </c>
      <c r="D2472" s="11">
        <v>89</v>
      </c>
      <c r="E2472" s="12">
        <f>(D2472/167924)*100</f>
        <v>5.3000166742097614E-2</v>
      </c>
      <c r="F2472" s="12">
        <f t="shared" si="129"/>
        <v>3.054084752567662E-2</v>
      </c>
      <c r="G2472" s="11">
        <v>367.5</v>
      </c>
      <c r="H2472" s="11">
        <v>22.3</v>
      </c>
      <c r="I2472" s="11">
        <v>140</v>
      </c>
    </row>
    <row r="2473" spans="1:9" x14ac:dyDescent="0.35">
      <c r="A2473" t="s">
        <v>74</v>
      </c>
      <c r="B2473" t="s">
        <v>73</v>
      </c>
      <c r="C2473" s="11">
        <v>1982</v>
      </c>
      <c r="D2473" s="11">
        <v>3811</v>
      </c>
      <c r="E2473" s="12">
        <f>(D2473/167924)*100</f>
        <v>2.2694790500464497</v>
      </c>
      <c r="F2473" s="12">
        <f t="shared" si="129"/>
        <v>1.3077659541612763</v>
      </c>
      <c r="G2473" s="11">
        <v>7162.9</v>
      </c>
      <c r="H2473" s="11">
        <v>20.5</v>
      </c>
      <c r="I2473" s="11">
        <v>82.5</v>
      </c>
    </row>
    <row r="2474" spans="1:9" x14ac:dyDescent="0.35">
      <c r="A2474" t="s">
        <v>40</v>
      </c>
      <c r="B2474" t="s">
        <v>73</v>
      </c>
      <c r="C2474" s="11">
        <v>1982</v>
      </c>
      <c r="D2474" s="11">
        <v>17346</v>
      </c>
      <c r="E2474" s="12">
        <f t="shared" ref="E2474:E2509" si="130">(D2474/167924)*100</f>
        <v>10.329672947285678</v>
      </c>
      <c r="F2474" s="12">
        <f t="shared" si="129"/>
        <v>5.9523768671953556</v>
      </c>
      <c r="G2474" s="11">
        <v>167866.3</v>
      </c>
      <c r="H2474" s="11">
        <v>21.2</v>
      </c>
      <c r="I2474" s="11">
        <v>121</v>
      </c>
    </row>
    <row r="2475" spans="1:9" x14ac:dyDescent="0.35">
      <c r="A2475" t="s">
        <v>105</v>
      </c>
      <c r="B2475" t="s">
        <v>73</v>
      </c>
      <c r="C2475" s="11">
        <v>1982</v>
      </c>
      <c r="D2475" s="11">
        <v>52</v>
      </c>
      <c r="E2475" s="12">
        <f t="shared" si="130"/>
        <v>3.0966389557180628E-2</v>
      </c>
      <c r="F2475" s="12">
        <f t="shared" si="129"/>
        <v>1.7844090689159372E-2</v>
      </c>
    </row>
    <row r="2476" spans="1:9" x14ac:dyDescent="0.35">
      <c r="A2476" t="s">
        <v>85</v>
      </c>
      <c r="B2476" t="s">
        <v>73</v>
      </c>
      <c r="C2476" s="11">
        <v>1982</v>
      </c>
      <c r="D2476" s="11">
        <v>374</v>
      </c>
      <c r="E2476" s="12">
        <f t="shared" si="130"/>
        <v>0.22271980181510684</v>
      </c>
      <c r="F2476" s="12">
        <f t="shared" si="129"/>
        <v>0.12834019072587702</v>
      </c>
      <c r="G2476" s="11">
        <v>2257.3000000000002</v>
      </c>
      <c r="H2476" s="11">
        <v>20.5</v>
      </c>
      <c r="I2476" s="11">
        <v>67.59</v>
      </c>
    </row>
    <row r="2477" spans="1:9" x14ac:dyDescent="0.35">
      <c r="A2477" t="s">
        <v>41</v>
      </c>
      <c r="B2477" t="s">
        <v>73</v>
      </c>
      <c r="C2477" s="11">
        <v>1982</v>
      </c>
      <c r="D2477" s="11">
        <v>171</v>
      </c>
      <c r="E2477" s="12">
        <f t="shared" si="130"/>
        <v>0.10183178104380554</v>
      </c>
      <c r="F2477" s="12">
        <f t="shared" si="129"/>
        <v>5.867960592012024E-2</v>
      </c>
      <c r="G2477" s="11">
        <v>492.5</v>
      </c>
      <c r="H2477" s="11">
        <v>22.7</v>
      </c>
      <c r="I2477" s="11">
        <v>1154.52</v>
      </c>
    </row>
    <row r="2478" spans="1:9" x14ac:dyDescent="0.35">
      <c r="A2478" t="s">
        <v>42</v>
      </c>
      <c r="B2478" t="s">
        <v>73</v>
      </c>
      <c r="C2478" s="11">
        <v>1982</v>
      </c>
      <c r="D2478" s="11">
        <v>20457</v>
      </c>
      <c r="E2478" s="12">
        <f t="shared" si="130"/>
        <v>12.182296753293157</v>
      </c>
      <c r="F2478" s="12">
        <f t="shared" si="129"/>
        <v>7.0199339082333321</v>
      </c>
      <c r="G2478" s="11">
        <v>85605.6</v>
      </c>
      <c r="H2478" s="11">
        <v>22.6</v>
      </c>
      <c r="I2478" s="11">
        <v>541.44000000000005</v>
      </c>
    </row>
    <row r="2479" spans="1:9" x14ac:dyDescent="0.35">
      <c r="A2479" t="s">
        <v>43</v>
      </c>
      <c r="B2479" t="s">
        <v>73</v>
      </c>
      <c r="C2479" s="11">
        <v>1982</v>
      </c>
      <c r="D2479" s="11">
        <v>21103</v>
      </c>
      <c r="E2479" s="12">
        <f t="shared" si="130"/>
        <v>12.566994592791977</v>
      </c>
      <c r="F2479" s="12">
        <f t="shared" si="129"/>
        <v>7.2416124194871205</v>
      </c>
      <c r="G2479" s="11">
        <v>149118.5</v>
      </c>
      <c r="H2479" s="11">
        <v>21.2</v>
      </c>
      <c r="I2479" s="11">
        <v>128.31</v>
      </c>
    </row>
    <row r="2480" spans="1:9" x14ac:dyDescent="0.35">
      <c r="A2480" t="s">
        <v>45</v>
      </c>
      <c r="B2480" t="s">
        <v>73</v>
      </c>
      <c r="C2480" s="11">
        <v>1982</v>
      </c>
      <c r="D2480" s="11">
        <v>1767</v>
      </c>
      <c r="E2480" s="12">
        <f t="shared" si="130"/>
        <v>1.0522617374526571</v>
      </c>
      <c r="F2480" s="12">
        <f t="shared" si="129"/>
        <v>0.60635592784124248</v>
      </c>
      <c r="G2480" s="11">
        <v>22393.8</v>
      </c>
      <c r="H2480" s="11">
        <v>20.2</v>
      </c>
      <c r="I2480" s="11">
        <v>124.23</v>
      </c>
    </row>
    <row r="2481" spans="1:9" x14ac:dyDescent="0.35">
      <c r="A2481" t="s">
        <v>46</v>
      </c>
      <c r="B2481" t="s">
        <v>73</v>
      </c>
      <c r="C2481" s="11">
        <v>1982</v>
      </c>
      <c r="D2481" s="11">
        <v>883</v>
      </c>
      <c r="E2481" s="12">
        <f t="shared" si="130"/>
        <v>0.52583311498058649</v>
      </c>
      <c r="F2481" s="12">
        <f t="shared" si="129"/>
        <v>0.30300638612553316</v>
      </c>
      <c r="G2481" s="11">
        <v>1836.6</v>
      </c>
      <c r="H2481" s="11">
        <v>23.8</v>
      </c>
      <c r="I2481" s="11">
        <v>123.86</v>
      </c>
    </row>
    <row r="2482" spans="1:9" x14ac:dyDescent="0.35">
      <c r="A2482" t="s">
        <v>47</v>
      </c>
      <c r="B2482" t="s">
        <v>73</v>
      </c>
      <c r="C2482" s="11">
        <v>1982</v>
      </c>
      <c r="D2482" s="11">
        <v>79</v>
      </c>
      <c r="E2482" s="12">
        <f t="shared" si="130"/>
        <v>4.7045091827255185E-2</v>
      </c>
      <c r="F2482" s="12">
        <f t="shared" si="129"/>
        <v>2.7109291623915201E-2</v>
      </c>
      <c r="G2482" s="11">
        <v>475.2</v>
      </c>
      <c r="H2482" s="11">
        <v>22</v>
      </c>
      <c r="I2482" s="11">
        <v>399.46</v>
      </c>
    </row>
    <row r="2483" spans="1:9" x14ac:dyDescent="0.35">
      <c r="A2483" t="s">
        <v>87</v>
      </c>
      <c r="B2483" t="s">
        <v>73</v>
      </c>
      <c r="C2483" s="11">
        <v>1982</v>
      </c>
      <c r="D2483" s="11">
        <v>493</v>
      </c>
      <c r="E2483" s="12">
        <f t="shared" si="130"/>
        <v>0.29358519330173172</v>
      </c>
      <c r="F2483" s="12">
        <f t="shared" si="129"/>
        <v>0.1691757059568379</v>
      </c>
      <c r="G2483" s="11">
        <v>1996.1</v>
      </c>
      <c r="H2483" s="11">
        <v>20.399999999999999</v>
      </c>
      <c r="I2483" s="11">
        <v>240.95</v>
      </c>
    </row>
    <row r="2484" spans="1:9" x14ac:dyDescent="0.35">
      <c r="A2484" t="s">
        <v>75</v>
      </c>
      <c r="B2484" t="s">
        <v>73</v>
      </c>
      <c r="C2484" s="11">
        <v>1982</v>
      </c>
      <c r="D2484" s="11">
        <v>4140</v>
      </c>
      <c r="E2484" s="12">
        <f t="shared" si="130"/>
        <v>2.4654010147447654</v>
      </c>
      <c r="F2484" s="12">
        <f t="shared" si="129"/>
        <v>1.4206641433292269</v>
      </c>
      <c r="G2484" s="11">
        <v>20215</v>
      </c>
      <c r="H2484" s="11">
        <v>20</v>
      </c>
      <c r="I2484" s="11">
        <v>251.42</v>
      </c>
    </row>
    <row r="2485" spans="1:9" x14ac:dyDescent="0.35">
      <c r="A2485" t="s">
        <v>88</v>
      </c>
      <c r="B2485" t="s">
        <v>73</v>
      </c>
      <c r="C2485" s="11">
        <v>1982</v>
      </c>
      <c r="D2485" s="11">
        <v>3487</v>
      </c>
      <c r="E2485" s="12">
        <f t="shared" si="130"/>
        <v>2.0765346228055552</v>
      </c>
      <c r="F2485" s="12">
        <f t="shared" si="129"/>
        <v>1.1965835429442062</v>
      </c>
      <c r="G2485" s="11">
        <v>11560.4</v>
      </c>
      <c r="H2485" s="11">
        <v>21.8</v>
      </c>
      <c r="I2485" s="11">
        <v>333.76</v>
      </c>
    </row>
    <row r="2486" spans="1:9" x14ac:dyDescent="0.35">
      <c r="A2486" t="s">
        <v>119</v>
      </c>
      <c r="B2486" t="s">
        <v>73</v>
      </c>
      <c r="C2486" s="11">
        <v>1982</v>
      </c>
      <c r="D2486" s="11">
        <v>74</v>
      </c>
      <c r="E2486" s="12">
        <f t="shared" si="130"/>
        <v>4.4067554369833971E-2</v>
      </c>
      <c r="F2486" s="12">
        <f t="shared" si="129"/>
        <v>2.5393513673034492E-2</v>
      </c>
      <c r="G2486" s="11">
        <v>43.9</v>
      </c>
      <c r="H2486" s="11">
        <v>21.2</v>
      </c>
    </row>
    <row r="2487" spans="1:9" x14ac:dyDescent="0.35">
      <c r="A2487" t="s">
        <v>76</v>
      </c>
      <c r="B2487" t="s">
        <v>73</v>
      </c>
      <c r="C2487" s="11">
        <v>1982</v>
      </c>
      <c r="D2487" s="11">
        <v>15439</v>
      </c>
      <c r="E2487" s="12">
        <f t="shared" si="130"/>
        <v>9.1940401610252263</v>
      </c>
      <c r="F2487" s="12">
        <f t="shared" si="129"/>
        <v>5.2979791567294532</v>
      </c>
      <c r="G2487" s="11">
        <v>172539.5</v>
      </c>
      <c r="H2487" s="11">
        <v>20.100000000000001</v>
      </c>
      <c r="I2487" s="11">
        <v>135.59</v>
      </c>
    </row>
    <row r="2488" spans="1:9" x14ac:dyDescent="0.35">
      <c r="A2488" t="s">
        <v>109</v>
      </c>
      <c r="B2488" t="s">
        <v>73</v>
      </c>
      <c r="C2488" s="11">
        <v>1982</v>
      </c>
      <c r="D2488" s="11">
        <v>52</v>
      </c>
      <c r="E2488" s="12">
        <f t="shared" si="130"/>
        <v>3.0966389557180628E-2</v>
      </c>
      <c r="F2488" s="12">
        <f t="shared" si="129"/>
        <v>1.7844090689159372E-2</v>
      </c>
      <c r="G2488" s="11">
        <v>128.1</v>
      </c>
      <c r="H2488" s="11">
        <v>22.1</v>
      </c>
      <c r="I2488" s="11">
        <v>156.38</v>
      </c>
    </row>
    <row r="2489" spans="1:9" x14ac:dyDescent="0.35">
      <c r="A2489" t="s">
        <v>53</v>
      </c>
      <c r="B2489" t="s">
        <v>73</v>
      </c>
      <c r="C2489" s="11">
        <v>1982</v>
      </c>
      <c r="D2489" s="11">
        <v>52</v>
      </c>
      <c r="E2489" s="12">
        <f t="shared" si="130"/>
        <v>3.0966389557180628E-2</v>
      </c>
      <c r="F2489" s="12">
        <f t="shared" si="129"/>
        <v>1.7844090689159372E-2</v>
      </c>
      <c r="G2489" s="11">
        <v>376.1</v>
      </c>
      <c r="H2489" s="11">
        <v>24.8</v>
      </c>
      <c r="I2489" s="11">
        <v>188.77</v>
      </c>
    </row>
    <row r="2490" spans="1:9" x14ac:dyDescent="0.35">
      <c r="A2490" t="s">
        <v>78</v>
      </c>
      <c r="B2490" t="s">
        <v>73</v>
      </c>
      <c r="C2490" s="11">
        <v>1982</v>
      </c>
      <c r="D2490" s="11">
        <v>843</v>
      </c>
      <c r="E2490" s="12">
        <f t="shared" si="130"/>
        <v>0.50201281532121678</v>
      </c>
      <c r="F2490" s="12">
        <f t="shared" si="129"/>
        <v>0.28928016251848754</v>
      </c>
      <c r="G2490" s="11">
        <v>1220.5999999999999</v>
      </c>
      <c r="H2490" s="11">
        <v>21.4</v>
      </c>
      <c r="I2490" s="11">
        <v>128.04</v>
      </c>
    </row>
    <row r="2491" spans="1:9" x14ac:dyDescent="0.35">
      <c r="A2491" t="s">
        <v>54</v>
      </c>
      <c r="B2491" t="s">
        <v>73</v>
      </c>
      <c r="C2491" s="11">
        <v>1982</v>
      </c>
      <c r="D2491" s="11">
        <v>2052</v>
      </c>
      <c r="E2491" s="12">
        <f t="shared" si="130"/>
        <v>1.2219813725256663</v>
      </c>
      <c r="F2491" s="12">
        <f t="shared" si="129"/>
        <v>0.70415527104144293</v>
      </c>
      <c r="G2491" s="11">
        <v>9153.7999999999993</v>
      </c>
      <c r="H2491" s="11">
        <v>22.7</v>
      </c>
      <c r="I2491" s="11">
        <v>579.25</v>
      </c>
    </row>
    <row r="2492" spans="1:9" x14ac:dyDescent="0.35">
      <c r="A2492" t="s">
        <v>55</v>
      </c>
      <c r="B2492" t="s">
        <v>73</v>
      </c>
      <c r="C2492" s="11">
        <v>1982</v>
      </c>
      <c r="D2492" s="11">
        <v>3198</v>
      </c>
      <c r="E2492" s="12">
        <f t="shared" si="130"/>
        <v>1.9044329577666088</v>
      </c>
      <c r="F2492" s="12">
        <f t="shared" si="129"/>
        <v>1.0974115773833013</v>
      </c>
      <c r="G2492" s="11">
        <v>21698.7</v>
      </c>
      <c r="H2492" s="11">
        <v>22.7</v>
      </c>
      <c r="I2492" s="11">
        <v>113.09</v>
      </c>
    </row>
    <row r="2493" spans="1:9" x14ac:dyDescent="0.35">
      <c r="A2493" t="s">
        <v>79</v>
      </c>
      <c r="B2493" t="s">
        <v>73</v>
      </c>
      <c r="C2493" s="11">
        <v>1982</v>
      </c>
      <c r="D2493" s="11">
        <v>66</v>
      </c>
      <c r="E2493" s="12">
        <f t="shared" si="130"/>
        <v>3.9303494437960031E-2</v>
      </c>
      <c r="F2493" s="12">
        <f t="shared" si="129"/>
        <v>2.2648268951625358E-2</v>
      </c>
      <c r="G2493" s="11">
        <v>126</v>
      </c>
      <c r="H2493" s="11">
        <v>21.1</v>
      </c>
      <c r="I2493" s="11">
        <v>445.03</v>
      </c>
    </row>
    <row r="2494" spans="1:9" x14ac:dyDescent="0.35">
      <c r="A2494" t="s">
        <v>57</v>
      </c>
      <c r="B2494" t="s">
        <v>73</v>
      </c>
      <c r="C2494" s="11">
        <v>1982</v>
      </c>
      <c r="D2494" s="11">
        <v>385</v>
      </c>
      <c r="E2494" s="12">
        <f t="shared" si="130"/>
        <v>0.22927038422143353</v>
      </c>
      <c r="F2494" s="12">
        <f t="shared" si="129"/>
        <v>0.13211490221781458</v>
      </c>
      <c r="G2494" s="11">
        <v>1962.8</v>
      </c>
      <c r="H2494" s="11">
        <v>22.7</v>
      </c>
      <c r="I2494" s="11">
        <v>139.97</v>
      </c>
    </row>
    <row r="2495" spans="1:9" x14ac:dyDescent="0.35">
      <c r="A2495" t="s">
        <v>59</v>
      </c>
      <c r="B2495" t="s">
        <v>73</v>
      </c>
      <c r="C2495" s="11">
        <v>1982</v>
      </c>
      <c r="D2495" s="11">
        <v>8245</v>
      </c>
      <c r="E2495" s="12">
        <f t="shared" si="130"/>
        <v>4.909959267287582</v>
      </c>
      <c r="F2495" s="12">
        <f t="shared" si="129"/>
        <v>2.8293178410022888</v>
      </c>
      <c r="G2495" s="11">
        <v>33631.300000000003</v>
      </c>
      <c r="H2495" s="11">
        <v>21.8</v>
      </c>
      <c r="I2495" s="11">
        <v>219.41</v>
      </c>
    </row>
    <row r="2496" spans="1:9" x14ac:dyDescent="0.35">
      <c r="A2496" t="s">
        <v>60</v>
      </c>
      <c r="B2496" t="s">
        <v>73</v>
      </c>
      <c r="C2496" s="11">
        <v>1982</v>
      </c>
      <c r="D2496" s="11">
        <v>8660</v>
      </c>
      <c r="E2496" s="12">
        <f t="shared" si="130"/>
        <v>5.1570948762535433</v>
      </c>
      <c r="F2496" s="12">
        <f t="shared" si="129"/>
        <v>2.9717274109253875</v>
      </c>
      <c r="G2496" s="11">
        <v>32867.9</v>
      </c>
      <c r="H2496" s="11">
        <v>20.9</v>
      </c>
      <c r="I2496" s="11">
        <v>492.76</v>
      </c>
    </row>
    <row r="2497" spans="1:9" x14ac:dyDescent="0.35">
      <c r="A2497" t="s">
        <v>113</v>
      </c>
      <c r="B2497" t="s">
        <v>73</v>
      </c>
      <c r="C2497" s="11">
        <v>1982</v>
      </c>
      <c r="D2497" s="11">
        <v>472</v>
      </c>
      <c r="E2497" s="12">
        <f t="shared" si="130"/>
        <v>0.28107953598056262</v>
      </c>
      <c r="F2497" s="12">
        <f t="shared" si="129"/>
        <v>0.16196943856313892</v>
      </c>
      <c r="G2497" s="11">
        <v>2275.1</v>
      </c>
      <c r="H2497" s="11">
        <v>21.6</v>
      </c>
      <c r="I2497" s="11">
        <v>255.76</v>
      </c>
    </row>
    <row r="2498" spans="1:9" x14ac:dyDescent="0.35">
      <c r="A2498" t="s">
        <v>115</v>
      </c>
      <c r="B2498" t="s">
        <v>73</v>
      </c>
      <c r="C2498" s="11">
        <v>1982</v>
      </c>
      <c r="D2498" s="11">
        <v>84</v>
      </c>
      <c r="E2498" s="12">
        <f t="shared" si="130"/>
        <v>5.00226292846764E-2</v>
      </c>
      <c r="F2498" s="12">
        <f t="shared" si="129"/>
        <v>2.8825069574795907E-2</v>
      </c>
      <c r="G2498" s="11">
        <v>282.60000000000002</v>
      </c>
      <c r="H2498" s="11">
        <v>21.2</v>
      </c>
      <c r="I2498" s="11">
        <v>273.67</v>
      </c>
    </row>
    <row r="2499" spans="1:9" x14ac:dyDescent="0.35">
      <c r="A2499" t="s">
        <v>63</v>
      </c>
      <c r="B2499" t="s">
        <v>73</v>
      </c>
      <c r="C2499" s="11">
        <v>1982</v>
      </c>
      <c r="D2499" s="11">
        <v>1451</v>
      </c>
      <c r="E2499" s="12">
        <f t="shared" si="130"/>
        <v>0.86408137014363651</v>
      </c>
      <c r="F2499" s="12">
        <f t="shared" si="129"/>
        <v>0.49791876134558166</v>
      </c>
      <c r="G2499" s="11">
        <v>10013.299999999999</v>
      </c>
      <c r="H2499" s="11">
        <v>23</v>
      </c>
      <c r="I2499" s="11">
        <v>108.07</v>
      </c>
    </row>
    <row r="2500" spans="1:9" x14ac:dyDescent="0.35">
      <c r="A2500" t="s">
        <v>80</v>
      </c>
      <c r="B2500" t="s">
        <v>73</v>
      </c>
      <c r="C2500" s="11">
        <v>1982</v>
      </c>
      <c r="D2500" s="11">
        <v>8752</v>
      </c>
      <c r="E2500" s="12">
        <f t="shared" si="130"/>
        <v>5.2118815654700938</v>
      </c>
      <c r="F2500" s="12">
        <f t="shared" si="129"/>
        <v>3.0032977252215929</v>
      </c>
      <c r="G2500" s="11">
        <v>88446.7</v>
      </c>
      <c r="H2500" s="11">
        <v>21.9</v>
      </c>
      <c r="I2500" s="11">
        <v>103.66</v>
      </c>
    </row>
    <row r="2501" spans="1:9" x14ac:dyDescent="0.35">
      <c r="A2501" t="s">
        <v>64</v>
      </c>
      <c r="B2501" t="s">
        <v>73</v>
      </c>
      <c r="C2501" s="11">
        <v>1982</v>
      </c>
      <c r="D2501" s="11">
        <v>13271</v>
      </c>
      <c r="E2501" s="12">
        <f t="shared" si="130"/>
        <v>7.9029799194873869</v>
      </c>
      <c r="F2501" s="12">
        <f t="shared" si="129"/>
        <v>4.554017837227577</v>
      </c>
      <c r="G2501" s="11">
        <v>120522.4</v>
      </c>
      <c r="H2501" s="11">
        <v>21.8</v>
      </c>
      <c r="I2501" s="11">
        <v>116.42</v>
      </c>
    </row>
    <row r="2502" spans="1:9" x14ac:dyDescent="0.35">
      <c r="A2502" t="s">
        <v>90</v>
      </c>
      <c r="B2502" t="s">
        <v>73</v>
      </c>
      <c r="C2502" s="11">
        <v>1982</v>
      </c>
      <c r="D2502" s="11">
        <v>1689</v>
      </c>
      <c r="E2502" s="12">
        <f t="shared" si="130"/>
        <v>1.0058121531168862</v>
      </c>
      <c r="F2502" s="12">
        <f t="shared" si="129"/>
        <v>0.57958979180750347</v>
      </c>
      <c r="G2502" s="11">
        <v>12336.5</v>
      </c>
      <c r="H2502" s="11">
        <v>20.399999999999999</v>
      </c>
      <c r="I2502" s="11">
        <v>101.72</v>
      </c>
    </row>
    <row r="2503" spans="1:9" x14ac:dyDescent="0.35">
      <c r="A2503" t="s">
        <v>116</v>
      </c>
      <c r="B2503" t="s">
        <v>73</v>
      </c>
      <c r="C2503" s="11">
        <v>1982</v>
      </c>
      <c r="D2503" s="11">
        <v>131</v>
      </c>
      <c r="E2503" s="12">
        <f t="shared" si="130"/>
        <v>7.801148138443581E-2</v>
      </c>
      <c r="F2503" s="12">
        <f t="shared" si="129"/>
        <v>4.4953382313074573E-2</v>
      </c>
      <c r="G2503" s="11">
        <v>829.9</v>
      </c>
      <c r="H2503" s="11">
        <v>22.1</v>
      </c>
      <c r="I2503" s="11">
        <v>121.04</v>
      </c>
    </row>
    <row r="2504" spans="1:9" x14ac:dyDescent="0.35">
      <c r="A2504" t="s">
        <v>83</v>
      </c>
      <c r="B2504" t="s">
        <v>73</v>
      </c>
      <c r="C2504" s="11">
        <v>1982</v>
      </c>
      <c r="D2504" s="11">
        <v>72</v>
      </c>
      <c r="E2504" s="12">
        <f t="shared" si="130"/>
        <v>4.2876539386865489E-2</v>
      </c>
      <c r="F2504" s="12">
        <f t="shared" si="129"/>
        <v>2.4707202492682209E-2</v>
      </c>
      <c r="G2504" s="11">
        <v>170</v>
      </c>
      <c r="H2504" s="11">
        <v>22.8</v>
      </c>
    </row>
    <row r="2505" spans="1:9" x14ac:dyDescent="0.35">
      <c r="A2505" t="s">
        <v>91</v>
      </c>
      <c r="B2505" t="s">
        <v>73</v>
      </c>
      <c r="C2505" s="11">
        <v>1982</v>
      </c>
      <c r="D2505" s="11">
        <v>332</v>
      </c>
      <c r="E2505" s="12">
        <f t="shared" si="130"/>
        <v>0.19770848717276862</v>
      </c>
      <c r="F2505" s="12">
        <f t="shared" si="129"/>
        <v>0.11392765593847907</v>
      </c>
      <c r="G2505" s="11">
        <v>1799.9</v>
      </c>
      <c r="H2505" s="11">
        <v>23</v>
      </c>
      <c r="I2505" s="11">
        <v>139.22999999999999</v>
      </c>
    </row>
    <row r="2506" spans="1:9" x14ac:dyDescent="0.35">
      <c r="A2506" t="s">
        <v>82</v>
      </c>
      <c r="B2506" t="s">
        <v>73</v>
      </c>
      <c r="C2506" s="11">
        <v>1982</v>
      </c>
      <c r="D2506" s="11">
        <v>1289</v>
      </c>
      <c r="E2506" s="12">
        <f t="shared" si="130"/>
        <v>0.76760915652318906</v>
      </c>
      <c r="F2506" s="12">
        <f t="shared" si="129"/>
        <v>0.44232755573704674</v>
      </c>
      <c r="G2506" s="11">
        <v>9265.1</v>
      </c>
      <c r="H2506" s="11">
        <v>21.9</v>
      </c>
      <c r="I2506" s="11">
        <v>114.34</v>
      </c>
    </row>
    <row r="2507" spans="1:9" x14ac:dyDescent="0.35">
      <c r="A2507" t="s">
        <v>68</v>
      </c>
      <c r="B2507" t="s">
        <v>73</v>
      </c>
      <c r="C2507" s="11">
        <v>1982</v>
      </c>
      <c r="D2507" s="11">
        <v>26548</v>
      </c>
      <c r="E2507" s="12">
        <f t="shared" si="130"/>
        <v>15.80953288392368</v>
      </c>
      <c r="F2507" s="12">
        <f t="shared" si="129"/>
        <v>9.1100946079962117</v>
      </c>
      <c r="G2507" s="11">
        <v>83253.3</v>
      </c>
      <c r="H2507" s="11">
        <v>21.5</v>
      </c>
      <c r="I2507" s="11">
        <v>297.93</v>
      </c>
    </row>
    <row r="2508" spans="1:9" x14ac:dyDescent="0.35">
      <c r="A2508" t="s">
        <v>69</v>
      </c>
      <c r="B2508" t="s">
        <v>73</v>
      </c>
      <c r="C2508" s="11">
        <v>1982</v>
      </c>
      <c r="D2508" s="11">
        <v>515</v>
      </c>
      <c r="E2508" s="12">
        <f t="shared" si="130"/>
        <v>0.3066863581143851</v>
      </c>
      <c r="F2508" s="12">
        <f t="shared" si="129"/>
        <v>0.17672512894071302</v>
      </c>
      <c r="G2508" s="11">
        <v>10967.5</v>
      </c>
      <c r="H2508" s="11">
        <v>21.6</v>
      </c>
      <c r="I2508" s="11">
        <v>138.54</v>
      </c>
    </row>
    <row r="2509" spans="1:9" x14ac:dyDescent="0.35">
      <c r="A2509" t="s">
        <v>70</v>
      </c>
      <c r="B2509" t="s">
        <v>73</v>
      </c>
      <c r="C2509" s="11">
        <v>1982</v>
      </c>
      <c r="D2509" s="11">
        <v>167924</v>
      </c>
      <c r="E2509" s="12">
        <f t="shared" si="130"/>
        <v>100</v>
      </c>
      <c r="F2509" s="12">
        <f t="shared" si="129"/>
        <v>57.624059324738433</v>
      </c>
      <c r="G2509" s="11">
        <v>1085258.7</v>
      </c>
    </row>
    <row r="2510" spans="1:9" x14ac:dyDescent="0.35">
      <c r="A2510" t="s">
        <v>30</v>
      </c>
      <c r="B2510" t="s">
        <v>28</v>
      </c>
      <c r="C2510" s="11">
        <v>1981</v>
      </c>
      <c r="D2510" s="11">
        <v>1551</v>
      </c>
      <c r="E2510" s="12">
        <f>(D2510/104916)*100</f>
        <v>1.4783255175569026</v>
      </c>
      <c r="F2510" s="12">
        <f>(D2510/278807)*100</f>
        <v>0.55629880168001522</v>
      </c>
      <c r="G2510" s="11">
        <v>14724.1</v>
      </c>
      <c r="H2510" s="11">
        <v>17.7</v>
      </c>
      <c r="I2510" s="11">
        <v>205.03</v>
      </c>
    </row>
    <row r="2511" spans="1:9" x14ac:dyDescent="0.35">
      <c r="A2511" t="s">
        <v>31</v>
      </c>
      <c r="B2511" t="s">
        <v>28</v>
      </c>
      <c r="C2511" s="11">
        <v>1981</v>
      </c>
      <c r="D2511" s="11">
        <v>13670</v>
      </c>
      <c r="E2511" s="12">
        <f t="shared" ref="E2511:E2535" si="131">(D2511/104916)*100</f>
        <v>13.029471196004422</v>
      </c>
      <c r="F2511" s="12">
        <f t="shared" ref="F2511:F2572" si="132">(D2511/278807)*100</f>
        <v>4.9030332810869171</v>
      </c>
      <c r="G2511" s="11">
        <v>36815</v>
      </c>
      <c r="H2511" s="11">
        <v>23</v>
      </c>
      <c r="I2511" s="11">
        <v>1096.96</v>
      </c>
    </row>
    <row r="2512" spans="1:9" x14ac:dyDescent="0.35">
      <c r="A2512" t="s">
        <v>3</v>
      </c>
      <c r="B2512" t="s">
        <v>28</v>
      </c>
      <c r="C2512" s="11">
        <v>1981</v>
      </c>
      <c r="D2512" s="11">
        <v>23860</v>
      </c>
      <c r="E2512" s="12">
        <f t="shared" si="131"/>
        <v>22.742003126310571</v>
      </c>
      <c r="F2512" s="12">
        <f t="shared" si="132"/>
        <v>8.5578913011509758</v>
      </c>
      <c r="G2512" s="11">
        <v>202339.7</v>
      </c>
      <c r="H2512" s="11">
        <v>20</v>
      </c>
      <c r="I2512" s="11">
        <v>313.33</v>
      </c>
    </row>
    <row r="2513" spans="1:9" x14ac:dyDescent="0.35">
      <c r="A2513" t="s">
        <v>97</v>
      </c>
      <c r="B2513" t="s">
        <v>28</v>
      </c>
      <c r="C2513" s="11">
        <v>1981</v>
      </c>
      <c r="D2513" s="11">
        <v>2576</v>
      </c>
      <c r="E2513" s="12">
        <f t="shared" si="131"/>
        <v>2.4552975713904459</v>
      </c>
      <c r="F2513" s="12">
        <f t="shared" si="132"/>
        <v>0.92393662999852944</v>
      </c>
      <c r="G2513" s="11">
        <v>21927.9</v>
      </c>
      <c r="H2513" s="11">
        <v>21.6</v>
      </c>
      <c r="I2513" s="11">
        <v>242.01</v>
      </c>
    </row>
    <row r="2514" spans="1:9" x14ac:dyDescent="0.35">
      <c r="A2514" t="s">
        <v>106</v>
      </c>
      <c r="B2514" t="s">
        <v>28</v>
      </c>
      <c r="C2514" s="11">
        <v>1981</v>
      </c>
      <c r="D2514" s="11">
        <v>224</v>
      </c>
      <c r="E2514" s="12">
        <f t="shared" si="131"/>
        <v>0.21350413664264745</v>
      </c>
      <c r="F2514" s="12">
        <f t="shared" si="132"/>
        <v>8.034231565204604E-2</v>
      </c>
      <c r="G2514" s="11">
        <v>2021.5</v>
      </c>
      <c r="H2514" s="11">
        <v>18.399999999999999</v>
      </c>
      <c r="I2514" s="11">
        <v>200.14</v>
      </c>
    </row>
    <row r="2515" spans="1:9" x14ac:dyDescent="0.35">
      <c r="A2515" t="s">
        <v>107</v>
      </c>
      <c r="B2515" t="s">
        <v>28</v>
      </c>
      <c r="C2515" s="11">
        <v>1981</v>
      </c>
      <c r="D2515" s="11">
        <v>369</v>
      </c>
      <c r="E2515" s="12">
        <f t="shared" si="131"/>
        <v>0.35170993938007544</v>
      </c>
      <c r="F2515" s="12">
        <f t="shared" si="132"/>
        <v>0.13234961819466512</v>
      </c>
      <c r="G2515" s="11">
        <v>2178.4</v>
      </c>
      <c r="H2515" s="11">
        <v>24</v>
      </c>
      <c r="I2515" s="11">
        <v>247.03</v>
      </c>
    </row>
    <row r="2516" spans="1:9" x14ac:dyDescent="0.35">
      <c r="A2516" t="s">
        <v>108</v>
      </c>
      <c r="B2516" t="s">
        <v>28</v>
      </c>
      <c r="C2516" s="11">
        <v>1981</v>
      </c>
      <c r="D2516" s="11">
        <v>281</v>
      </c>
      <c r="E2516" s="12">
        <f t="shared" si="131"/>
        <v>0.26783331427046397</v>
      </c>
      <c r="F2516" s="12">
        <f t="shared" si="132"/>
        <v>0.10078656561707561</v>
      </c>
      <c r="G2516" s="11">
        <v>724.5</v>
      </c>
      <c r="H2516" s="11">
        <v>19.3</v>
      </c>
      <c r="I2516"/>
    </row>
    <row r="2517" spans="1:9" x14ac:dyDescent="0.35">
      <c r="A2517" t="s">
        <v>4</v>
      </c>
      <c r="B2517" t="s">
        <v>28</v>
      </c>
      <c r="C2517" s="11">
        <v>1981</v>
      </c>
      <c r="D2517" s="11">
        <v>29721</v>
      </c>
      <c r="E2517" s="12">
        <f t="shared" si="131"/>
        <v>28.328376987304125</v>
      </c>
      <c r="F2517" s="12">
        <f t="shared" si="132"/>
        <v>10.66006233702884</v>
      </c>
      <c r="G2517" s="11">
        <v>304302.7</v>
      </c>
      <c r="H2517" s="11">
        <v>20.8</v>
      </c>
      <c r="I2517" s="11">
        <v>261.41000000000003</v>
      </c>
    </row>
    <row r="2518" spans="1:9" x14ac:dyDescent="0.35">
      <c r="A2518" t="s">
        <v>5</v>
      </c>
      <c r="B2518" t="s">
        <v>28</v>
      </c>
      <c r="C2518" s="11">
        <v>1981</v>
      </c>
      <c r="D2518" s="11">
        <v>2974</v>
      </c>
      <c r="E2518" s="12">
        <f t="shared" si="131"/>
        <v>2.8346486713180066</v>
      </c>
      <c r="F2518" s="12">
        <f t="shared" si="132"/>
        <v>1.0666877087017184</v>
      </c>
      <c r="G2518" s="11">
        <v>8960.9</v>
      </c>
      <c r="H2518" s="11">
        <v>22.1</v>
      </c>
      <c r="I2518" s="11">
        <v>713.41</v>
      </c>
    </row>
    <row r="2519" spans="1:9" x14ac:dyDescent="0.35">
      <c r="A2519" t="s">
        <v>98</v>
      </c>
      <c r="B2519" t="s">
        <v>28</v>
      </c>
      <c r="C2519" s="11">
        <v>1981</v>
      </c>
      <c r="D2519" s="11">
        <v>2058</v>
      </c>
      <c r="E2519" s="12">
        <f t="shared" si="131"/>
        <v>1.9615692554043236</v>
      </c>
      <c r="F2519" s="12">
        <f t="shared" si="132"/>
        <v>0.73814502505317303</v>
      </c>
      <c r="G2519" s="11">
        <v>9764.2999999999993</v>
      </c>
      <c r="H2519" s="11">
        <v>21.3</v>
      </c>
      <c r="I2519" s="11">
        <v>434.87</v>
      </c>
    </row>
    <row r="2520" spans="1:9" x14ac:dyDescent="0.35">
      <c r="A2520" t="s">
        <v>99</v>
      </c>
      <c r="B2520" t="s">
        <v>28</v>
      </c>
      <c r="C2520" s="11">
        <v>1981</v>
      </c>
      <c r="D2520" s="11">
        <v>348</v>
      </c>
      <c r="E2520" s="12">
        <f t="shared" si="131"/>
        <v>0.33169392656982727</v>
      </c>
      <c r="F2520" s="12">
        <f t="shared" si="132"/>
        <v>0.1248175261022858</v>
      </c>
      <c r="G2520" s="11">
        <v>2860.5</v>
      </c>
      <c r="H2520" s="11">
        <v>19.100000000000001</v>
      </c>
      <c r="I2520" s="11">
        <v>355.97</v>
      </c>
    </row>
    <row r="2521" spans="1:9" x14ac:dyDescent="0.35">
      <c r="A2521" t="s">
        <v>8</v>
      </c>
      <c r="B2521" t="s">
        <v>28</v>
      </c>
      <c r="C2521" s="11">
        <v>1981</v>
      </c>
      <c r="D2521" s="11">
        <v>765</v>
      </c>
      <c r="E2521" s="12">
        <f t="shared" si="131"/>
        <v>0.72915475237332728</v>
      </c>
      <c r="F2521" s="12">
        <f t="shared" si="132"/>
        <v>0.27438335479381792</v>
      </c>
      <c r="G2521" s="11">
        <v>4995.7</v>
      </c>
      <c r="H2521" s="11">
        <v>22.5</v>
      </c>
      <c r="I2521" s="11">
        <v>302.52</v>
      </c>
    </row>
    <row r="2522" spans="1:9" x14ac:dyDescent="0.35">
      <c r="A2522" t="s">
        <v>33</v>
      </c>
      <c r="B2522" t="s">
        <v>28</v>
      </c>
      <c r="C2522" s="11">
        <v>1981</v>
      </c>
      <c r="D2522" s="11">
        <v>1154</v>
      </c>
      <c r="E2522" s="12">
        <f t="shared" si="131"/>
        <v>1.0999275610964963</v>
      </c>
      <c r="F2522" s="12">
        <f t="shared" si="132"/>
        <v>0.41390639402884438</v>
      </c>
      <c r="G2522" s="11">
        <v>8333.7000000000007</v>
      </c>
      <c r="H2522" s="11">
        <v>22.4</v>
      </c>
      <c r="I2522" s="11">
        <v>317.66000000000003</v>
      </c>
    </row>
    <row r="2523" spans="1:9" x14ac:dyDescent="0.35">
      <c r="A2523" t="s">
        <v>34</v>
      </c>
      <c r="B2523" t="s">
        <v>28</v>
      </c>
      <c r="C2523" s="11">
        <v>1981</v>
      </c>
      <c r="D2523" s="11">
        <v>3611</v>
      </c>
      <c r="E2523" s="12">
        <f t="shared" si="131"/>
        <v>3.4418010598955355</v>
      </c>
      <c r="F2523" s="12">
        <f t="shared" si="132"/>
        <v>1.2951611688372242</v>
      </c>
      <c r="G2523" s="11">
        <v>24231.9</v>
      </c>
      <c r="H2523" s="11">
        <v>19.7</v>
      </c>
      <c r="I2523" s="11">
        <v>197.98</v>
      </c>
    </row>
    <row r="2524" spans="1:9" x14ac:dyDescent="0.35">
      <c r="A2524" t="s">
        <v>133</v>
      </c>
      <c r="B2524" t="s">
        <v>28</v>
      </c>
      <c r="C2524" s="11">
        <v>1981</v>
      </c>
      <c r="D2524" s="11">
        <v>184</v>
      </c>
      <c r="E2524" s="12">
        <f t="shared" si="131"/>
        <v>0.1753783979564604</v>
      </c>
      <c r="F2524" s="12">
        <f t="shared" si="132"/>
        <v>6.5995473571323543E-2</v>
      </c>
      <c r="G2524" s="11">
        <v>1314.3</v>
      </c>
      <c r="H2524" s="11">
        <v>19.8</v>
      </c>
      <c r="I2524" s="11">
        <v>183.81</v>
      </c>
    </row>
    <row r="2525" spans="1:9" x14ac:dyDescent="0.35">
      <c r="A2525" t="s">
        <v>125</v>
      </c>
      <c r="B2525" t="s">
        <v>28</v>
      </c>
      <c r="C2525" s="11">
        <v>1981</v>
      </c>
      <c r="D2525" s="11">
        <v>415</v>
      </c>
      <c r="E2525" s="12">
        <f t="shared" si="131"/>
        <v>0.39555453886919062</v>
      </c>
      <c r="F2525" s="12">
        <f t="shared" si="132"/>
        <v>0.148848486587496</v>
      </c>
      <c r="G2525" s="11">
        <v>2561.6999999999998</v>
      </c>
      <c r="H2525" s="11">
        <v>24.3</v>
      </c>
      <c r="I2525" s="11">
        <v>200</v>
      </c>
    </row>
    <row r="2526" spans="1:9" x14ac:dyDescent="0.35">
      <c r="A2526" t="s">
        <v>13</v>
      </c>
      <c r="B2526" t="s">
        <v>28</v>
      </c>
      <c r="C2526" s="11">
        <v>1981</v>
      </c>
      <c r="D2526" s="11">
        <v>1692</v>
      </c>
      <c r="E2526" s="12">
        <f t="shared" si="131"/>
        <v>1.612718746425712</v>
      </c>
      <c r="F2526" s="12">
        <f t="shared" si="132"/>
        <v>0.60687142001456207</v>
      </c>
      <c r="G2526" s="11">
        <v>4527.5</v>
      </c>
      <c r="H2526" s="11">
        <v>21.2</v>
      </c>
      <c r="I2526" s="11">
        <v>562.20000000000005</v>
      </c>
    </row>
    <row r="2527" spans="1:9" x14ac:dyDescent="0.35">
      <c r="A2527" t="s">
        <v>114</v>
      </c>
      <c r="B2527" t="s">
        <v>28</v>
      </c>
      <c r="C2527" s="11">
        <v>1981</v>
      </c>
      <c r="D2527" s="11">
        <v>53</v>
      </c>
      <c r="E2527" s="12">
        <f t="shared" si="131"/>
        <v>5.0516603759197837E-2</v>
      </c>
      <c r="F2527" s="12">
        <f t="shared" si="132"/>
        <v>1.9009565756957322E-2</v>
      </c>
      <c r="G2527" s="11">
        <v>208.4</v>
      </c>
      <c r="H2527" s="11">
        <v>21</v>
      </c>
      <c r="I2527"/>
    </row>
    <row r="2528" spans="1:9" x14ac:dyDescent="0.35">
      <c r="A2528" t="s">
        <v>15</v>
      </c>
      <c r="B2528" t="s">
        <v>28</v>
      </c>
      <c r="C2528" s="11">
        <v>1981</v>
      </c>
      <c r="D2528" s="11">
        <v>5279</v>
      </c>
      <c r="E2528" s="12">
        <f t="shared" si="131"/>
        <v>5.0316443631095353</v>
      </c>
      <c r="F2528" s="12">
        <f t="shared" si="132"/>
        <v>1.8934244836033529</v>
      </c>
      <c r="G2528" s="11">
        <v>21807.9</v>
      </c>
      <c r="H2528" s="11">
        <v>22.5</v>
      </c>
      <c r="I2528" s="11">
        <v>645.98</v>
      </c>
    </row>
    <row r="2529" spans="1:9" x14ac:dyDescent="0.35">
      <c r="A2529" t="s">
        <v>36</v>
      </c>
      <c r="B2529" t="s">
        <v>28</v>
      </c>
      <c r="C2529" s="11">
        <v>1981</v>
      </c>
      <c r="D2529" s="11">
        <v>493</v>
      </c>
      <c r="E2529" s="12">
        <f t="shared" si="131"/>
        <v>0.46989972930725532</v>
      </c>
      <c r="F2529" s="12">
        <f t="shared" si="132"/>
        <v>0.1768248286449049</v>
      </c>
      <c r="G2529" s="11">
        <v>1977.8</v>
      </c>
      <c r="H2529" s="11">
        <v>20.6</v>
      </c>
      <c r="I2529" s="11">
        <v>300.14999999999998</v>
      </c>
    </row>
    <row r="2530" spans="1:9" x14ac:dyDescent="0.35">
      <c r="A2530" t="s">
        <v>17</v>
      </c>
      <c r="B2530" t="s">
        <v>28</v>
      </c>
      <c r="C2530" s="11">
        <v>1981</v>
      </c>
      <c r="D2530" s="11">
        <v>2507</v>
      </c>
      <c r="E2530" s="12">
        <f t="shared" si="131"/>
        <v>2.3895306721567731</v>
      </c>
      <c r="F2530" s="12">
        <f t="shared" si="132"/>
        <v>0.89918832740928312</v>
      </c>
      <c r="G2530" s="11">
        <v>15593.3</v>
      </c>
      <c r="H2530" s="11">
        <v>20.3</v>
      </c>
      <c r="I2530" s="11">
        <v>296.51</v>
      </c>
    </row>
    <row r="2531" spans="1:9" x14ac:dyDescent="0.35">
      <c r="A2531" t="s">
        <v>100</v>
      </c>
      <c r="B2531" t="s">
        <v>28</v>
      </c>
      <c r="C2531" s="11">
        <v>1981</v>
      </c>
      <c r="D2531" s="11">
        <v>1198</v>
      </c>
      <c r="E2531" s="12">
        <f t="shared" si="131"/>
        <v>1.1418658736513021</v>
      </c>
      <c r="F2531" s="12">
        <f t="shared" si="132"/>
        <v>0.42968792031763908</v>
      </c>
      <c r="G2531" s="11">
        <v>8775</v>
      </c>
      <c r="H2531" s="11">
        <v>20.399999999999999</v>
      </c>
      <c r="I2531" s="11">
        <v>214.5</v>
      </c>
    </row>
    <row r="2532" spans="1:9" x14ac:dyDescent="0.35">
      <c r="A2532" t="s">
        <v>101</v>
      </c>
      <c r="B2532" t="s">
        <v>28</v>
      </c>
      <c r="C2532" s="11">
        <v>1981</v>
      </c>
      <c r="D2532" s="11">
        <v>1277</v>
      </c>
      <c r="E2532" s="12">
        <f t="shared" si="131"/>
        <v>1.2171642075565214</v>
      </c>
      <c r="F2532" s="12">
        <f t="shared" si="132"/>
        <v>0.45802293342706607</v>
      </c>
      <c r="G2532" s="11">
        <v>5590</v>
      </c>
      <c r="H2532" s="11">
        <v>21.2</v>
      </c>
      <c r="I2532" s="11">
        <v>405.6</v>
      </c>
    </row>
    <row r="2533" spans="1:9" x14ac:dyDescent="0.35">
      <c r="A2533" t="s">
        <v>38</v>
      </c>
      <c r="B2533" t="s">
        <v>28</v>
      </c>
      <c r="C2533" s="11">
        <v>1981</v>
      </c>
      <c r="D2533" s="11">
        <v>8416</v>
      </c>
      <c r="E2533" s="12">
        <f t="shared" si="131"/>
        <v>8.0216554195737544</v>
      </c>
      <c r="F2533" s="12">
        <f t="shared" si="132"/>
        <v>3.0185755737840156</v>
      </c>
      <c r="G2533" s="11">
        <v>28287.3</v>
      </c>
      <c r="H2533" s="11">
        <v>21.6</v>
      </c>
      <c r="I2533" s="11">
        <v>578.79</v>
      </c>
    </row>
    <row r="2534" spans="1:9" x14ac:dyDescent="0.35">
      <c r="A2534" t="s">
        <v>23</v>
      </c>
      <c r="B2534" t="s">
        <v>28</v>
      </c>
      <c r="C2534" s="11">
        <v>1981</v>
      </c>
      <c r="D2534" s="11">
        <v>240</v>
      </c>
      <c r="E2534" s="12">
        <f t="shared" si="131"/>
        <v>0.22875443211712226</v>
      </c>
      <c r="F2534" s="12">
        <f t="shared" si="132"/>
        <v>8.6081052484335049E-2</v>
      </c>
      <c r="G2534" s="11">
        <v>752.5</v>
      </c>
      <c r="H2534" s="11">
        <v>21.3</v>
      </c>
      <c r="I2534" s="11">
        <v>247.4</v>
      </c>
    </row>
    <row r="2535" spans="1:9" x14ac:dyDescent="0.35">
      <c r="A2535" t="s">
        <v>24</v>
      </c>
      <c r="B2535" t="s">
        <v>28</v>
      </c>
      <c r="C2535" s="11">
        <v>1981</v>
      </c>
      <c r="D2535" s="11">
        <f>SUM(D2510:D2534)</f>
        <v>104916</v>
      </c>
      <c r="E2535" s="12">
        <f t="shared" si="131"/>
        <v>100</v>
      </c>
      <c r="F2535" s="12">
        <f t="shared" si="132"/>
        <v>37.630332093527066</v>
      </c>
      <c r="G2535" s="11">
        <v>735576.50000000023</v>
      </c>
    </row>
    <row r="2536" spans="1:9" x14ac:dyDescent="0.35">
      <c r="A2536" t="s">
        <v>102</v>
      </c>
      <c r="B2536" t="s">
        <v>73</v>
      </c>
      <c r="C2536" s="11">
        <v>1981</v>
      </c>
      <c r="D2536" s="11">
        <v>169</v>
      </c>
      <c r="E2536" s="12">
        <f>(D2536/173891)*100</f>
        <v>9.718731849261894E-2</v>
      </c>
      <c r="F2536" s="12">
        <f t="shared" si="132"/>
        <v>6.0615407791052595E-2</v>
      </c>
      <c r="G2536" s="11">
        <v>738.7</v>
      </c>
      <c r="H2536" s="11">
        <v>23.4</v>
      </c>
      <c r="I2536" s="11">
        <v>164.04</v>
      </c>
    </row>
    <row r="2537" spans="1:9" x14ac:dyDescent="0.35">
      <c r="A2537" t="s">
        <v>74</v>
      </c>
      <c r="B2537" t="s">
        <v>73</v>
      </c>
      <c r="C2537" s="11">
        <v>1981</v>
      </c>
      <c r="D2537" s="11">
        <v>4072</v>
      </c>
      <c r="E2537" s="12">
        <f t="shared" ref="E2537:E2572" si="133">(D2537/173891)*100</f>
        <v>2.3416968100706765</v>
      </c>
      <c r="F2537" s="12">
        <f t="shared" si="132"/>
        <v>1.4605085238175513</v>
      </c>
      <c r="G2537" s="11">
        <v>2171.9</v>
      </c>
      <c r="H2537" s="11">
        <v>22</v>
      </c>
      <c r="I2537" s="11">
        <v>136.36000000000001</v>
      </c>
    </row>
    <row r="2538" spans="1:9" x14ac:dyDescent="0.35">
      <c r="A2538" t="s">
        <v>40</v>
      </c>
      <c r="B2538" t="s">
        <v>73</v>
      </c>
      <c r="C2538" s="11">
        <v>1981</v>
      </c>
      <c r="D2538" s="11">
        <v>17988</v>
      </c>
      <c r="E2538" s="12">
        <f t="shared" si="133"/>
        <v>10.344411154113784</v>
      </c>
      <c r="F2538" s="12">
        <f t="shared" si="132"/>
        <v>6.4517748837009119</v>
      </c>
      <c r="G2538" s="11">
        <v>154390.39999999999</v>
      </c>
      <c r="H2538" s="11">
        <v>22.3</v>
      </c>
      <c r="I2538" s="11">
        <v>163.16999999999999</v>
      </c>
    </row>
    <row r="2539" spans="1:9" x14ac:dyDescent="0.35">
      <c r="A2539" t="s">
        <v>85</v>
      </c>
      <c r="B2539" t="s">
        <v>73</v>
      </c>
      <c r="C2539" s="11">
        <v>1981</v>
      </c>
      <c r="D2539" s="11">
        <v>383</v>
      </c>
      <c r="E2539" s="12">
        <f t="shared" si="133"/>
        <v>0.22025291705723699</v>
      </c>
      <c r="F2539" s="12">
        <f t="shared" si="132"/>
        <v>0.13737101292291801</v>
      </c>
      <c r="G2539" s="11">
        <v>3218.4</v>
      </c>
      <c r="H2539" s="11">
        <v>19.2</v>
      </c>
      <c r="I2539" s="11">
        <v>124.05</v>
      </c>
    </row>
    <row r="2540" spans="1:9" x14ac:dyDescent="0.35">
      <c r="A2540" t="s">
        <v>41</v>
      </c>
      <c r="B2540" t="s">
        <v>73</v>
      </c>
      <c r="C2540" s="11">
        <v>1981</v>
      </c>
      <c r="D2540" s="11">
        <v>105</v>
      </c>
      <c r="E2540" s="12">
        <f t="shared" si="133"/>
        <v>6.0382653501331297E-2</v>
      </c>
      <c r="F2540" s="12">
        <f t="shared" si="132"/>
        <v>3.7660460461896576E-2</v>
      </c>
      <c r="G2540" s="11">
        <v>277.60000000000002</v>
      </c>
      <c r="H2540" s="11">
        <v>23.5</v>
      </c>
      <c r="I2540" s="11">
        <v>1120.1500000000001</v>
      </c>
    </row>
    <row r="2541" spans="1:9" x14ac:dyDescent="0.35">
      <c r="A2541" t="s">
        <v>42</v>
      </c>
      <c r="B2541" t="s">
        <v>73</v>
      </c>
      <c r="C2541" s="11">
        <v>1981</v>
      </c>
      <c r="D2541" s="11">
        <v>21477</v>
      </c>
      <c r="E2541" s="12">
        <f t="shared" si="133"/>
        <v>12.35084046902945</v>
      </c>
      <c r="F2541" s="12">
        <f t="shared" si="132"/>
        <v>7.7031781841919322</v>
      </c>
      <c r="G2541" s="11">
        <v>67952.600000000006</v>
      </c>
      <c r="H2541" s="11">
        <v>23.2</v>
      </c>
      <c r="I2541" s="11">
        <v>499.51</v>
      </c>
    </row>
    <row r="2542" spans="1:9" x14ac:dyDescent="0.35">
      <c r="A2542" t="s">
        <v>43</v>
      </c>
      <c r="B2542" t="s">
        <v>73</v>
      </c>
      <c r="C2542" s="11">
        <v>1981</v>
      </c>
      <c r="D2542" s="11">
        <v>21367</v>
      </c>
      <c r="E2542" s="12">
        <f t="shared" si="133"/>
        <v>12.287582451075673</v>
      </c>
      <c r="F2542" s="12">
        <f t="shared" si="132"/>
        <v>7.6637243684699454</v>
      </c>
      <c r="G2542" s="11">
        <v>150192.5</v>
      </c>
      <c r="H2542" s="11">
        <v>22.2</v>
      </c>
      <c r="I2542" s="11">
        <v>170.67</v>
      </c>
    </row>
    <row r="2543" spans="1:9" x14ac:dyDescent="0.35">
      <c r="A2543" t="s">
        <v>45</v>
      </c>
      <c r="B2543" t="s">
        <v>73</v>
      </c>
      <c r="C2543" s="11">
        <v>1981</v>
      </c>
      <c r="D2543" s="11">
        <v>1753</v>
      </c>
      <c r="E2543" s="12">
        <f t="shared" si="133"/>
        <v>1.0081027770269881</v>
      </c>
      <c r="F2543" s="12">
        <f t="shared" si="132"/>
        <v>0.6287503541876639</v>
      </c>
      <c r="G2543" s="11">
        <v>12423.4</v>
      </c>
      <c r="H2543" s="11">
        <v>20.8</v>
      </c>
      <c r="I2543" s="11">
        <v>150.44999999999999</v>
      </c>
    </row>
    <row r="2544" spans="1:9" x14ac:dyDescent="0.35">
      <c r="A2544" t="s">
        <v>46</v>
      </c>
      <c r="B2544" t="s">
        <v>73</v>
      </c>
      <c r="C2544" s="11">
        <v>1981</v>
      </c>
      <c r="D2544" s="11">
        <v>888</v>
      </c>
      <c r="E2544" s="12">
        <f t="shared" si="133"/>
        <v>0.51066472675411612</v>
      </c>
      <c r="F2544" s="12">
        <f t="shared" si="132"/>
        <v>0.31849989419203961</v>
      </c>
      <c r="G2544" s="11">
        <v>4643.6000000000004</v>
      </c>
      <c r="H2544" s="11">
        <v>20.2</v>
      </c>
      <c r="I2544" s="11">
        <v>156.81</v>
      </c>
    </row>
    <row r="2545" spans="1:20" x14ac:dyDescent="0.35">
      <c r="A2545" t="s">
        <v>47</v>
      </c>
      <c r="B2545" t="s">
        <v>73</v>
      </c>
      <c r="C2545" s="11">
        <v>1981</v>
      </c>
      <c r="D2545" s="11">
        <v>48</v>
      </c>
      <c r="E2545" s="12">
        <f t="shared" si="133"/>
        <v>2.7603498743465734E-2</v>
      </c>
      <c r="F2545" s="12">
        <f t="shared" si="132"/>
        <v>1.7216210496867008E-2</v>
      </c>
      <c r="G2545" s="11">
        <v>516.4</v>
      </c>
      <c r="H2545" s="11">
        <v>20.399999999999999</v>
      </c>
      <c r="I2545" s="11">
        <v>463.59</v>
      </c>
    </row>
    <row r="2546" spans="1:20" x14ac:dyDescent="0.35">
      <c r="A2546" t="s">
        <v>87</v>
      </c>
      <c r="B2546" t="s">
        <v>73</v>
      </c>
      <c r="C2546" s="11">
        <v>1981</v>
      </c>
      <c r="D2546" s="11">
        <v>527</v>
      </c>
      <c r="E2546" s="12">
        <f t="shared" si="133"/>
        <v>0.3030634132876342</v>
      </c>
      <c r="F2546" s="12">
        <f t="shared" si="132"/>
        <v>0.18901964441351901</v>
      </c>
      <c r="G2546" s="11">
        <v>1585.4</v>
      </c>
      <c r="H2546" s="11">
        <v>23</v>
      </c>
      <c r="I2546" s="11">
        <v>303.42</v>
      </c>
    </row>
    <row r="2547" spans="1:20" x14ac:dyDescent="0.35">
      <c r="A2547" t="s">
        <v>75</v>
      </c>
      <c r="B2547" t="s">
        <v>73</v>
      </c>
      <c r="C2547" s="11">
        <v>1981</v>
      </c>
      <c r="D2547" s="11">
        <v>4312</v>
      </c>
      <c r="E2547" s="12">
        <f t="shared" si="133"/>
        <v>2.4797143037880049</v>
      </c>
      <c r="F2547" s="12">
        <f t="shared" si="132"/>
        <v>1.5465895763018862</v>
      </c>
      <c r="G2547" s="11">
        <v>20096</v>
      </c>
      <c r="H2547" s="11">
        <v>21.1</v>
      </c>
      <c r="I2547" s="11">
        <v>310.33</v>
      </c>
    </row>
    <row r="2548" spans="1:20" x14ac:dyDescent="0.35">
      <c r="A2548" t="s">
        <v>88</v>
      </c>
      <c r="B2548" t="s">
        <v>73</v>
      </c>
      <c r="C2548" s="11">
        <v>1981</v>
      </c>
      <c r="D2548" s="11">
        <v>3753</v>
      </c>
      <c r="E2548" s="12">
        <f t="shared" si="133"/>
        <v>2.1582485580047273</v>
      </c>
      <c r="F2548" s="12">
        <f t="shared" si="132"/>
        <v>1.3460924582237892</v>
      </c>
      <c r="G2548" s="11">
        <v>10398.5</v>
      </c>
      <c r="H2548" s="11">
        <v>22.4</v>
      </c>
      <c r="I2548" s="11">
        <v>340.53</v>
      </c>
      <c r="S2548" s="11"/>
      <c r="T2548" s="11"/>
    </row>
    <row r="2549" spans="1:20" x14ac:dyDescent="0.35">
      <c r="A2549" t="s">
        <v>119</v>
      </c>
      <c r="B2549" t="s">
        <v>73</v>
      </c>
      <c r="C2549" s="11">
        <v>1981</v>
      </c>
      <c r="D2549" s="11">
        <v>60</v>
      </c>
      <c r="E2549" s="12">
        <f t="shared" si="133"/>
        <v>3.4504373429332172E-2</v>
      </c>
      <c r="F2549" s="12">
        <f t="shared" si="132"/>
        <v>2.1520263121083762E-2</v>
      </c>
      <c r="G2549" s="11">
        <v>40.700000000000003</v>
      </c>
      <c r="H2549" s="11">
        <v>21.8</v>
      </c>
      <c r="I2549" s="11">
        <v>286.5</v>
      </c>
    </row>
    <row r="2550" spans="1:20" x14ac:dyDescent="0.35">
      <c r="A2550" t="s">
        <v>76</v>
      </c>
      <c r="B2550" t="s">
        <v>73</v>
      </c>
      <c r="C2550" s="11">
        <v>1981</v>
      </c>
      <c r="D2550" s="11">
        <v>15549</v>
      </c>
      <c r="E2550" s="12">
        <f t="shared" si="133"/>
        <v>8.9418083742114316</v>
      </c>
      <c r="F2550" s="12">
        <f t="shared" si="132"/>
        <v>5.5769761878288566</v>
      </c>
      <c r="G2550" s="11">
        <v>138156.6</v>
      </c>
      <c r="H2550" s="11">
        <v>20.8</v>
      </c>
      <c r="I2550" s="11">
        <v>163</v>
      </c>
    </row>
    <row r="2551" spans="1:20" x14ac:dyDescent="0.35">
      <c r="A2551" t="s">
        <v>109</v>
      </c>
      <c r="B2551" t="s">
        <v>73</v>
      </c>
      <c r="C2551" s="11">
        <v>1981</v>
      </c>
      <c r="D2551" s="11">
        <v>58</v>
      </c>
      <c r="E2551" s="12">
        <f t="shared" si="133"/>
        <v>3.3354227648354426E-2</v>
      </c>
      <c r="F2551" s="12">
        <f t="shared" si="132"/>
        <v>2.0802921017047636E-2</v>
      </c>
      <c r="G2551" s="11">
        <v>119.6</v>
      </c>
      <c r="H2551" s="11">
        <v>21.4</v>
      </c>
      <c r="I2551" s="11">
        <v>255.24</v>
      </c>
    </row>
    <row r="2552" spans="1:20" x14ac:dyDescent="0.35">
      <c r="A2552" t="s">
        <v>53</v>
      </c>
      <c r="B2552" t="s">
        <v>73</v>
      </c>
      <c r="C2552" s="11">
        <v>1981</v>
      </c>
      <c r="D2552" s="11">
        <v>49</v>
      </c>
      <c r="E2552" s="12">
        <f t="shared" si="133"/>
        <v>2.8178571633954607E-2</v>
      </c>
      <c r="F2552" s="12">
        <f t="shared" si="132"/>
        <v>1.7574881548885073E-2</v>
      </c>
      <c r="G2552" s="11">
        <v>317</v>
      </c>
      <c r="H2552" s="11">
        <v>23.1</v>
      </c>
      <c r="I2552" s="11">
        <v>182.56</v>
      </c>
    </row>
    <row r="2553" spans="1:20" x14ac:dyDescent="0.35">
      <c r="A2553" t="s">
        <v>78</v>
      </c>
      <c r="B2553" t="s">
        <v>73</v>
      </c>
      <c r="C2553" s="11">
        <v>1981</v>
      </c>
      <c r="D2553" s="11">
        <v>871</v>
      </c>
      <c r="E2553" s="12">
        <f t="shared" si="133"/>
        <v>0.50088848761580529</v>
      </c>
      <c r="F2553" s="12">
        <f t="shared" si="132"/>
        <v>0.3124024863077326</v>
      </c>
      <c r="G2553" s="11">
        <v>1351.2</v>
      </c>
      <c r="H2553" s="11">
        <v>23.6</v>
      </c>
      <c r="I2553" s="11">
        <v>135.26</v>
      </c>
    </row>
    <row r="2554" spans="1:20" x14ac:dyDescent="0.35">
      <c r="A2554" t="s">
        <v>54</v>
      </c>
      <c r="B2554" t="s">
        <v>73</v>
      </c>
      <c r="C2554" s="11">
        <v>1981</v>
      </c>
      <c r="D2554" s="11">
        <v>2113</v>
      </c>
      <c r="E2554" s="12">
        <f t="shared" si="133"/>
        <v>1.2151290176029812</v>
      </c>
      <c r="F2554" s="12">
        <f t="shared" si="132"/>
        <v>0.75787193291416644</v>
      </c>
      <c r="G2554" s="11">
        <v>7891</v>
      </c>
      <c r="H2554" s="11">
        <v>23.1</v>
      </c>
      <c r="I2554" s="11">
        <v>490</v>
      </c>
    </row>
    <row r="2555" spans="1:20" x14ac:dyDescent="0.35">
      <c r="A2555" t="s">
        <v>55</v>
      </c>
      <c r="B2555" t="s">
        <v>73</v>
      </c>
      <c r="C2555" s="11">
        <v>1981</v>
      </c>
      <c r="D2555" s="11">
        <v>3280</v>
      </c>
      <c r="E2555" s="12">
        <f t="shared" si="133"/>
        <v>1.8862390808034919</v>
      </c>
      <c r="F2555" s="12">
        <f t="shared" si="132"/>
        <v>1.1764410506192455</v>
      </c>
      <c r="G2555" s="11">
        <v>21856.5</v>
      </c>
      <c r="H2555" s="11">
        <v>23.6</v>
      </c>
      <c r="I2555" s="11">
        <v>140.13999999999999</v>
      </c>
    </row>
    <row r="2556" spans="1:20" x14ac:dyDescent="0.35">
      <c r="A2556" t="s">
        <v>79</v>
      </c>
      <c r="B2556" t="s">
        <v>73</v>
      </c>
      <c r="C2556" s="11">
        <v>1981</v>
      </c>
      <c r="D2556" s="11">
        <v>67</v>
      </c>
      <c r="E2556" s="12">
        <f t="shared" si="133"/>
        <v>3.8529883662754255E-2</v>
      </c>
      <c r="F2556" s="12">
        <f t="shared" si="132"/>
        <v>2.4030960485210199E-2</v>
      </c>
      <c r="G2556" s="11">
        <v>43.2</v>
      </c>
      <c r="H2556" s="11">
        <v>22.6</v>
      </c>
      <c r="I2556" s="11">
        <v>497.33</v>
      </c>
    </row>
    <row r="2557" spans="1:20" x14ac:dyDescent="0.35">
      <c r="A2557" t="s">
        <v>57</v>
      </c>
      <c r="B2557" t="s">
        <v>73</v>
      </c>
      <c r="C2557" s="11">
        <v>1981</v>
      </c>
      <c r="D2557" s="11">
        <v>502</v>
      </c>
      <c r="E2557" s="12">
        <f t="shared" si="133"/>
        <v>0.2886865910254125</v>
      </c>
      <c r="F2557" s="12">
        <f t="shared" si="132"/>
        <v>0.18005286811306748</v>
      </c>
      <c r="G2557" s="11">
        <v>1842.6</v>
      </c>
      <c r="H2557" s="11">
        <v>24.3</v>
      </c>
      <c r="I2557" s="11">
        <v>160.19999999999999</v>
      </c>
    </row>
    <row r="2558" spans="1:20" x14ac:dyDescent="0.35">
      <c r="A2558" t="s">
        <v>59</v>
      </c>
      <c r="B2558" t="s">
        <v>73</v>
      </c>
      <c r="C2558" s="11">
        <v>1981</v>
      </c>
      <c r="D2558" s="11">
        <v>8353</v>
      </c>
      <c r="E2558" s="12">
        <f t="shared" si="133"/>
        <v>4.8035838542535263</v>
      </c>
      <c r="F2558" s="12">
        <f t="shared" si="132"/>
        <v>2.9959792975068775</v>
      </c>
      <c r="G2558" s="11">
        <v>37144.9</v>
      </c>
      <c r="H2558" s="11">
        <v>23.1</v>
      </c>
      <c r="I2558" s="11">
        <v>251.21</v>
      </c>
    </row>
    <row r="2559" spans="1:20" x14ac:dyDescent="0.35">
      <c r="A2559" t="s">
        <v>60</v>
      </c>
      <c r="B2559" t="s">
        <v>73</v>
      </c>
      <c r="C2559" s="11">
        <v>1981</v>
      </c>
      <c r="D2559" s="11">
        <v>8791</v>
      </c>
      <c r="E2559" s="12">
        <f t="shared" si="133"/>
        <v>5.0554657802876513</v>
      </c>
      <c r="F2559" s="12">
        <f t="shared" si="132"/>
        <v>3.1530772182907887</v>
      </c>
      <c r="G2559" s="11">
        <v>30187</v>
      </c>
      <c r="H2559" s="11">
        <v>22</v>
      </c>
      <c r="I2559" s="11">
        <v>457.94</v>
      </c>
    </row>
    <row r="2560" spans="1:20" x14ac:dyDescent="0.35">
      <c r="A2560" t="s">
        <v>113</v>
      </c>
      <c r="B2560" t="s">
        <v>73</v>
      </c>
      <c r="C2560" s="11">
        <v>1981</v>
      </c>
      <c r="D2560" s="11">
        <v>475</v>
      </c>
      <c r="E2560" s="12">
        <f t="shared" si="133"/>
        <v>0.27315962298221297</v>
      </c>
      <c r="F2560" s="12">
        <f t="shared" si="132"/>
        <v>0.17036874970857976</v>
      </c>
      <c r="G2560" s="11">
        <v>3267.8</v>
      </c>
      <c r="H2560" s="11">
        <v>21.2</v>
      </c>
      <c r="I2560" s="11">
        <v>310.08</v>
      </c>
    </row>
    <row r="2561" spans="1:9" x14ac:dyDescent="0.35">
      <c r="A2561" t="s">
        <v>115</v>
      </c>
      <c r="B2561" t="s">
        <v>73</v>
      </c>
      <c r="C2561" s="11">
        <v>1981</v>
      </c>
      <c r="D2561" s="11">
        <v>85</v>
      </c>
      <c r="E2561" s="12">
        <f t="shared" si="133"/>
        <v>4.88811956915539E-2</v>
      </c>
      <c r="F2561" s="12">
        <f t="shared" si="132"/>
        <v>3.0487039421535328E-2</v>
      </c>
      <c r="G2561" s="11">
        <v>437.8</v>
      </c>
      <c r="H2561" s="11">
        <v>20.5</v>
      </c>
      <c r="I2561" s="11">
        <v>332.3</v>
      </c>
    </row>
    <row r="2562" spans="1:9" x14ac:dyDescent="0.35">
      <c r="A2562" t="s">
        <v>63</v>
      </c>
      <c r="B2562" t="s">
        <v>73</v>
      </c>
      <c r="C2562" s="11">
        <v>1981</v>
      </c>
      <c r="D2562" s="11">
        <v>1873</v>
      </c>
      <c r="E2562" s="12">
        <f t="shared" si="133"/>
        <v>1.0771115238856523</v>
      </c>
      <c r="F2562" s="12">
        <f t="shared" si="132"/>
        <v>0.67179088042983137</v>
      </c>
      <c r="G2562" s="11">
        <v>11793</v>
      </c>
      <c r="H2562" s="11">
        <v>22.3</v>
      </c>
      <c r="I2562" s="11">
        <v>125.62</v>
      </c>
    </row>
    <row r="2563" spans="1:9" x14ac:dyDescent="0.35">
      <c r="A2563" t="s">
        <v>80</v>
      </c>
      <c r="B2563" t="s">
        <v>73</v>
      </c>
      <c r="C2563" s="11">
        <v>1981</v>
      </c>
      <c r="D2563" s="11">
        <v>9603</v>
      </c>
      <c r="E2563" s="12">
        <f t="shared" si="133"/>
        <v>5.5224249673646133</v>
      </c>
      <c r="F2563" s="12">
        <f t="shared" si="132"/>
        <v>3.4443181125294555</v>
      </c>
      <c r="G2563" s="11">
        <v>75639</v>
      </c>
      <c r="H2563" s="11">
        <v>22.9</v>
      </c>
      <c r="I2563" s="11">
        <v>124.38</v>
      </c>
    </row>
    <row r="2564" spans="1:9" x14ac:dyDescent="0.35">
      <c r="A2564" t="s">
        <v>64</v>
      </c>
      <c r="B2564" t="s">
        <v>73</v>
      </c>
      <c r="C2564" s="11">
        <v>1981</v>
      </c>
      <c r="D2564" s="11">
        <v>14391</v>
      </c>
      <c r="E2564" s="12">
        <f t="shared" si="133"/>
        <v>8.2758739670253192</v>
      </c>
      <c r="F2564" s="12">
        <f t="shared" si="132"/>
        <v>5.1616351095919404</v>
      </c>
      <c r="G2564" s="11">
        <v>99979.9</v>
      </c>
      <c r="H2564" s="11">
        <v>23.7</v>
      </c>
      <c r="I2564" s="11">
        <v>150.01</v>
      </c>
    </row>
    <row r="2565" spans="1:9" x14ac:dyDescent="0.35">
      <c r="A2565" t="s">
        <v>90</v>
      </c>
      <c r="B2565" t="s">
        <v>73</v>
      </c>
      <c r="C2565" s="11">
        <v>1981</v>
      </c>
      <c r="D2565" s="11">
        <v>1639</v>
      </c>
      <c r="E2565" s="12">
        <f t="shared" si="133"/>
        <v>0.94254446751125698</v>
      </c>
      <c r="F2565" s="12">
        <f t="shared" si="132"/>
        <v>0.58786185425760473</v>
      </c>
      <c r="G2565" s="11">
        <v>13615.5</v>
      </c>
      <c r="H2565" s="11">
        <v>21.6</v>
      </c>
      <c r="I2565" s="11">
        <v>124.65</v>
      </c>
    </row>
    <row r="2566" spans="1:9" x14ac:dyDescent="0.35">
      <c r="A2566" t="s">
        <v>116</v>
      </c>
      <c r="B2566" t="s">
        <v>73</v>
      </c>
      <c r="C2566" s="11">
        <v>1981</v>
      </c>
      <c r="D2566" s="11">
        <v>168</v>
      </c>
      <c r="E2566" s="12">
        <f t="shared" si="133"/>
        <v>9.6612245602130067E-2</v>
      </c>
      <c r="F2566" s="12">
        <f t="shared" si="132"/>
        <v>6.0256736739034526E-2</v>
      </c>
      <c r="G2566" s="11">
        <v>691.6</v>
      </c>
      <c r="H2566" s="11">
        <v>23.4</v>
      </c>
      <c r="I2566" s="11">
        <v>169.11</v>
      </c>
    </row>
    <row r="2567" spans="1:9" x14ac:dyDescent="0.35">
      <c r="A2567" t="s">
        <v>83</v>
      </c>
      <c r="B2567" t="s">
        <v>73</v>
      </c>
      <c r="C2567" s="11">
        <v>1981</v>
      </c>
      <c r="D2567" s="11">
        <v>69</v>
      </c>
      <c r="E2567" s="12">
        <f t="shared" si="133"/>
        <v>3.9680029443731994E-2</v>
      </c>
      <c r="F2567" s="12">
        <f t="shared" si="132"/>
        <v>2.4748302589246325E-2</v>
      </c>
      <c r="G2567" s="11">
        <v>141.1</v>
      </c>
      <c r="H2567" s="11">
        <v>23.6</v>
      </c>
      <c r="I2567"/>
    </row>
    <row r="2568" spans="1:9" x14ac:dyDescent="0.35">
      <c r="A2568" t="s">
        <v>91</v>
      </c>
      <c r="B2568" t="s">
        <v>73</v>
      </c>
      <c r="C2568" s="11">
        <v>1981</v>
      </c>
      <c r="D2568" s="11">
        <v>398</v>
      </c>
      <c r="E2568" s="12">
        <f t="shared" si="133"/>
        <v>0.22887901041457004</v>
      </c>
      <c r="F2568" s="12">
        <f t="shared" si="132"/>
        <v>0.14275107870318895</v>
      </c>
      <c r="G2568" s="11">
        <v>2146.1</v>
      </c>
      <c r="H2568" s="11">
        <v>22.4</v>
      </c>
      <c r="I2568" s="11">
        <v>173.58</v>
      </c>
    </row>
    <row r="2569" spans="1:9" x14ac:dyDescent="0.35">
      <c r="A2569" t="s">
        <v>82</v>
      </c>
      <c r="B2569" t="s">
        <v>73</v>
      </c>
      <c r="C2569" s="11">
        <v>1981</v>
      </c>
      <c r="D2569" s="11">
        <v>1461</v>
      </c>
      <c r="E2569" s="12">
        <f t="shared" si="133"/>
        <v>0.84018149300423817</v>
      </c>
      <c r="F2569" s="12">
        <f t="shared" si="132"/>
        <v>0.52401840699838953</v>
      </c>
      <c r="G2569" s="11">
        <v>7340.5</v>
      </c>
      <c r="H2569" s="11">
        <v>23.3</v>
      </c>
      <c r="I2569" s="11">
        <v>152.65</v>
      </c>
    </row>
    <row r="2570" spans="1:9" x14ac:dyDescent="0.35">
      <c r="A2570" t="s">
        <v>68</v>
      </c>
      <c r="B2570" t="s">
        <v>73</v>
      </c>
      <c r="C2570" s="11">
        <v>1981</v>
      </c>
      <c r="D2570" s="11">
        <v>26652</v>
      </c>
      <c r="E2570" s="12">
        <f t="shared" si="133"/>
        <v>15.326842677309349</v>
      </c>
      <c r="F2570" s="12">
        <f t="shared" si="132"/>
        <v>9.5593008783854057</v>
      </c>
      <c r="G2570" s="11">
        <v>101361.60000000001</v>
      </c>
      <c r="H2570" s="11">
        <v>22.8</v>
      </c>
      <c r="I2570" s="11">
        <v>329.08</v>
      </c>
    </row>
    <row r="2571" spans="1:9" x14ac:dyDescent="0.35">
      <c r="A2571" t="s">
        <v>69</v>
      </c>
      <c r="B2571" t="s">
        <v>73</v>
      </c>
      <c r="C2571" s="11">
        <v>1981</v>
      </c>
      <c r="D2571" s="11">
        <v>542</v>
      </c>
      <c r="E2571" s="12">
        <f t="shared" si="133"/>
        <v>0.31168950664496725</v>
      </c>
      <c r="F2571" s="12">
        <f t="shared" si="132"/>
        <v>0.19439971019378999</v>
      </c>
      <c r="G2571" s="11">
        <v>3652.4</v>
      </c>
      <c r="H2571" s="11">
        <v>23</v>
      </c>
      <c r="I2571" s="11">
        <v>178.15</v>
      </c>
    </row>
    <row r="2572" spans="1:9" x14ac:dyDescent="0.35">
      <c r="A2572" t="s">
        <v>70</v>
      </c>
      <c r="B2572" t="s">
        <v>73</v>
      </c>
      <c r="C2572" s="11">
        <v>1981</v>
      </c>
      <c r="D2572" s="11">
        <v>173891</v>
      </c>
      <c r="E2572" s="12">
        <f t="shared" si="133"/>
        <v>100</v>
      </c>
      <c r="F2572" s="12">
        <f t="shared" si="132"/>
        <v>62.369667906472934</v>
      </c>
      <c r="G2572" s="11">
        <v>987622</v>
      </c>
    </row>
    <row r="2573" spans="1:9" x14ac:dyDescent="0.35">
      <c r="A2573" t="s">
        <v>30</v>
      </c>
      <c r="B2573" t="s">
        <v>28</v>
      </c>
      <c r="C2573" s="11">
        <v>1980</v>
      </c>
      <c r="D2573" s="11">
        <v>1651</v>
      </c>
      <c r="E2573" s="12">
        <f>(D2573/96317)*100</f>
        <v>1.7141314617357266</v>
      </c>
      <c r="F2573" s="12">
        <f>(D2573/289962)*100</f>
        <v>0.5693849538905098</v>
      </c>
      <c r="G2573" s="11">
        <v>17787.599999999999</v>
      </c>
      <c r="H2573" s="11">
        <v>16.600000000000001</v>
      </c>
      <c r="I2573" s="11">
        <v>184.48</v>
      </c>
    </row>
    <row r="2574" spans="1:9" x14ac:dyDescent="0.35">
      <c r="A2574" t="s">
        <v>31</v>
      </c>
      <c r="B2574" t="s">
        <v>28</v>
      </c>
      <c r="C2574" s="11">
        <v>1980</v>
      </c>
      <c r="D2574" s="11">
        <v>12245</v>
      </c>
      <c r="E2574" s="12">
        <f t="shared" ref="E2574:E2597" si="134">(D2574/96317)*100</f>
        <v>12.713228194399742</v>
      </c>
      <c r="F2574" s="12">
        <f t="shared" ref="F2574:F2636" si="135">(D2574/289962)*100</f>
        <v>4.2229671474193164</v>
      </c>
      <c r="G2574" s="11">
        <v>31808.1</v>
      </c>
      <c r="H2574" s="11">
        <v>22.7</v>
      </c>
      <c r="I2574" s="11">
        <v>905.3</v>
      </c>
    </row>
    <row r="2575" spans="1:9" x14ac:dyDescent="0.35">
      <c r="A2575" t="s">
        <v>3</v>
      </c>
      <c r="B2575" t="s">
        <v>28</v>
      </c>
      <c r="C2575" s="11">
        <v>1980</v>
      </c>
      <c r="D2575" s="11">
        <v>21129</v>
      </c>
      <c r="E2575" s="12">
        <f t="shared" si="134"/>
        <v>21.936937404611857</v>
      </c>
      <c r="F2575" s="12">
        <f t="shared" si="135"/>
        <v>7.2868168932480808</v>
      </c>
      <c r="G2575" s="11">
        <v>165418.6</v>
      </c>
      <c r="H2575" s="11">
        <v>19.3</v>
      </c>
      <c r="I2575" s="11">
        <v>281.16000000000003</v>
      </c>
    </row>
    <row r="2576" spans="1:9" x14ac:dyDescent="0.35">
      <c r="A2576" t="s">
        <v>97</v>
      </c>
      <c r="B2576" t="s">
        <v>28</v>
      </c>
      <c r="C2576" s="11">
        <v>1980</v>
      </c>
      <c r="D2576" s="11">
        <v>2583</v>
      </c>
      <c r="E2576" s="12">
        <f t="shared" si="134"/>
        <v>2.6817695733878755</v>
      </c>
      <c r="F2576" s="12">
        <f t="shared" si="135"/>
        <v>0.89080638152585512</v>
      </c>
      <c r="G2576" s="11">
        <v>26111.599999999999</v>
      </c>
      <c r="H2576" s="11">
        <v>19.5</v>
      </c>
      <c r="I2576" s="11">
        <v>207.8</v>
      </c>
    </row>
    <row r="2577" spans="1:9" x14ac:dyDescent="0.35">
      <c r="A2577" t="s">
        <v>106</v>
      </c>
      <c r="B2577" t="s">
        <v>28</v>
      </c>
      <c r="C2577" s="11">
        <v>1980</v>
      </c>
      <c r="D2577" s="11">
        <v>300</v>
      </c>
      <c r="E2577" s="12">
        <f t="shared" si="134"/>
        <v>0.31147149516700062</v>
      </c>
      <c r="F2577" s="12">
        <f t="shared" si="135"/>
        <v>0.10346183292983219</v>
      </c>
      <c r="G2577" s="11">
        <v>2102.6999999999998</v>
      </c>
      <c r="H2577" s="11">
        <v>18.100000000000001</v>
      </c>
      <c r="I2577" s="11">
        <v>149.02000000000001</v>
      </c>
    </row>
    <row r="2578" spans="1:9" x14ac:dyDescent="0.35">
      <c r="A2578" t="s">
        <v>107</v>
      </c>
      <c r="B2578" t="s">
        <v>28</v>
      </c>
      <c r="C2578" s="11">
        <v>1980</v>
      </c>
      <c r="D2578" s="11">
        <v>372</v>
      </c>
      <c r="E2578" s="12">
        <f t="shared" si="134"/>
        <v>0.38622465400708078</v>
      </c>
      <c r="F2578" s="12">
        <f t="shared" si="135"/>
        <v>0.12829267283299192</v>
      </c>
      <c r="G2578" s="11">
        <v>2905.8</v>
      </c>
      <c r="H2578" s="11">
        <v>21</v>
      </c>
      <c r="I2578" s="11">
        <v>221.28</v>
      </c>
    </row>
    <row r="2579" spans="1:9" x14ac:dyDescent="0.35">
      <c r="A2579" t="s">
        <v>108</v>
      </c>
      <c r="B2579" t="s">
        <v>28</v>
      </c>
      <c r="C2579" s="11">
        <v>1980</v>
      </c>
      <c r="D2579" s="11">
        <v>351</v>
      </c>
      <c r="E2579" s="12">
        <f t="shared" si="134"/>
        <v>0.36442164934539073</v>
      </c>
      <c r="F2579" s="12">
        <f t="shared" si="135"/>
        <v>0.12105034452790367</v>
      </c>
      <c r="G2579" s="11">
        <v>616.79999999999995</v>
      </c>
      <c r="H2579" s="11">
        <v>19.100000000000001</v>
      </c>
    </row>
    <row r="2580" spans="1:9" x14ac:dyDescent="0.35">
      <c r="A2580" t="s">
        <v>4</v>
      </c>
      <c r="B2580" t="s">
        <v>28</v>
      </c>
      <c r="C2580" s="11">
        <v>1980</v>
      </c>
      <c r="D2580" s="11">
        <v>27384</v>
      </c>
      <c r="E2580" s="12">
        <f t="shared" si="134"/>
        <v>28.43111807884382</v>
      </c>
      <c r="F2580" s="12">
        <f t="shared" si="135"/>
        <v>9.4439961098350818</v>
      </c>
      <c r="G2580" s="11">
        <v>203789.7</v>
      </c>
      <c r="H2580" s="11">
        <v>19.600000000000001</v>
      </c>
      <c r="I2580" s="11">
        <v>233.46</v>
      </c>
    </row>
    <row r="2581" spans="1:9" x14ac:dyDescent="0.35">
      <c r="A2581" t="s">
        <v>5</v>
      </c>
      <c r="B2581" t="s">
        <v>28</v>
      </c>
      <c r="C2581" s="11">
        <v>1980</v>
      </c>
      <c r="D2581" s="11">
        <v>2688</v>
      </c>
      <c r="E2581" s="12">
        <f t="shared" si="134"/>
        <v>2.7907845966963256</v>
      </c>
      <c r="F2581" s="12">
        <f t="shared" si="135"/>
        <v>0.92701802305129644</v>
      </c>
      <c r="G2581" s="11">
        <v>5534.1</v>
      </c>
      <c r="H2581" s="11">
        <v>22.2</v>
      </c>
      <c r="I2581" s="11">
        <v>740.21</v>
      </c>
    </row>
    <row r="2582" spans="1:9" x14ac:dyDescent="0.35">
      <c r="A2582" t="s">
        <v>98</v>
      </c>
      <c r="B2582" t="s">
        <v>28</v>
      </c>
      <c r="C2582" s="11">
        <v>1980</v>
      </c>
      <c r="D2582" s="11">
        <v>1817</v>
      </c>
      <c r="E2582" s="12">
        <f t="shared" si="134"/>
        <v>1.8864790223948005</v>
      </c>
      <c r="F2582" s="12">
        <f t="shared" si="135"/>
        <v>0.62663383477835022</v>
      </c>
      <c r="G2582" s="11">
        <v>8311.5</v>
      </c>
      <c r="H2582" s="11">
        <v>20.3</v>
      </c>
      <c r="I2582" s="11">
        <v>403.24</v>
      </c>
    </row>
    <row r="2583" spans="1:9" x14ac:dyDescent="0.35">
      <c r="A2583" t="s">
        <v>99</v>
      </c>
      <c r="B2583" t="s">
        <v>28</v>
      </c>
      <c r="C2583" s="11">
        <v>1980</v>
      </c>
      <c r="D2583" s="11">
        <v>352</v>
      </c>
      <c r="E2583" s="12">
        <f t="shared" si="134"/>
        <v>0.36545988766261406</v>
      </c>
      <c r="F2583" s="12">
        <f t="shared" si="135"/>
        <v>0.12139521730433643</v>
      </c>
      <c r="G2583" s="11">
        <v>3378.7</v>
      </c>
      <c r="H2583" s="11">
        <v>18.100000000000001</v>
      </c>
      <c r="I2583" s="11">
        <v>302.52999999999997</v>
      </c>
    </row>
    <row r="2584" spans="1:9" x14ac:dyDescent="0.35">
      <c r="A2584" t="s">
        <v>8</v>
      </c>
      <c r="B2584" t="s">
        <v>28</v>
      </c>
      <c r="C2584" s="11">
        <v>1980</v>
      </c>
      <c r="D2584" s="11">
        <v>754</v>
      </c>
      <c r="E2584" s="12">
        <f t="shared" si="134"/>
        <v>0.78283169118639495</v>
      </c>
      <c r="F2584" s="12">
        <f t="shared" si="135"/>
        <v>0.2600340734303116</v>
      </c>
      <c r="G2584" s="11">
        <v>7820</v>
      </c>
      <c r="H2584" s="11">
        <v>19.600000000000001</v>
      </c>
      <c r="I2584" s="11">
        <v>209.35</v>
      </c>
    </row>
    <row r="2585" spans="1:9" x14ac:dyDescent="0.35">
      <c r="A2585" t="s">
        <v>33</v>
      </c>
      <c r="B2585" t="s">
        <v>28</v>
      </c>
      <c r="C2585" s="11">
        <v>1980</v>
      </c>
      <c r="D2585" s="11">
        <v>1033</v>
      </c>
      <c r="E2585" s="12">
        <f t="shared" si="134"/>
        <v>1.0725001816917055</v>
      </c>
      <c r="F2585" s="12">
        <f t="shared" si="135"/>
        <v>0.35625357805505553</v>
      </c>
      <c r="G2585" s="11">
        <v>9619.4</v>
      </c>
      <c r="H2585" s="11">
        <v>21.5</v>
      </c>
      <c r="I2585" s="11">
        <v>269.62</v>
      </c>
    </row>
    <row r="2586" spans="1:9" x14ac:dyDescent="0.35">
      <c r="A2586" t="s">
        <v>34</v>
      </c>
      <c r="B2586" t="s">
        <v>28</v>
      </c>
      <c r="C2586" s="11">
        <v>1980</v>
      </c>
      <c r="D2586" s="11">
        <v>3702</v>
      </c>
      <c r="E2586" s="12">
        <f t="shared" si="134"/>
        <v>3.8435582503607879</v>
      </c>
      <c r="F2586" s="12">
        <f t="shared" si="135"/>
        <v>1.276719018354129</v>
      </c>
      <c r="G2586" s="11">
        <v>32923.4</v>
      </c>
      <c r="H2586" s="11">
        <v>18.399999999999999</v>
      </c>
      <c r="I2586" s="11">
        <v>156.44999999999999</v>
      </c>
    </row>
    <row r="2587" spans="1:9" x14ac:dyDescent="0.35">
      <c r="A2587" t="s">
        <v>133</v>
      </c>
      <c r="B2587" t="s">
        <v>28</v>
      </c>
      <c r="C2587" s="11">
        <v>1980</v>
      </c>
      <c r="D2587" s="11">
        <v>208</v>
      </c>
      <c r="E2587" s="12">
        <f t="shared" si="134"/>
        <v>0.2159535699824538</v>
      </c>
      <c r="F2587" s="12">
        <f t="shared" si="135"/>
        <v>7.1733537498016975E-2</v>
      </c>
      <c r="G2587" s="11">
        <v>1927.3</v>
      </c>
      <c r="H2587" s="11">
        <v>18.5</v>
      </c>
      <c r="I2587" s="11">
        <v>143.85</v>
      </c>
    </row>
    <row r="2588" spans="1:9" x14ac:dyDescent="0.35">
      <c r="A2588" t="s">
        <v>125</v>
      </c>
      <c r="B2588" t="s">
        <v>28</v>
      </c>
      <c r="C2588" s="11">
        <v>1980</v>
      </c>
      <c r="D2588" s="11">
        <v>420</v>
      </c>
      <c r="E2588" s="12">
        <f t="shared" si="134"/>
        <v>0.43606009323380091</v>
      </c>
      <c r="F2588" s="12">
        <f t="shared" si="135"/>
        <v>0.14484656610176508</v>
      </c>
      <c r="G2588" s="11">
        <v>2971.9</v>
      </c>
      <c r="H2588" s="11">
        <v>21.7</v>
      </c>
      <c r="I2588" s="11">
        <v>151.37</v>
      </c>
    </row>
    <row r="2589" spans="1:9" x14ac:dyDescent="0.35">
      <c r="A2589" t="s">
        <v>13</v>
      </c>
      <c r="B2589" t="s">
        <v>28</v>
      </c>
      <c r="C2589" s="11">
        <v>1980</v>
      </c>
      <c r="D2589" s="11">
        <v>1520</v>
      </c>
      <c r="E2589" s="12">
        <f t="shared" si="134"/>
        <v>1.5781222421794698</v>
      </c>
      <c r="F2589" s="12">
        <f t="shared" si="135"/>
        <v>0.52420662017781638</v>
      </c>
      <c r="G2589" s="11">
        <v>3390.9</v>
      </c>
      <c r="H2589" s="11">
        <v>21</v>
      </c>
      <c r="I2589" s="11">
        <v>517.96</v>
      </c>
    </row>
    <row r="2590" spans="1:9" x14ac:dyDescent="0.35">
      <c r="A2590" t="s">
        <v>114</v>
      </c>
      <c r="B2590" t="s">
        <v>28</v>
      </c>
      <c r="C2590" s="11">
        <v>1980</v>
      </c>
      <c r="D2590" s="11">
        <v>65</v>
      </c>
      <c r="E2590" s="12">
        <f t="shared" si="134"/>
        <v>6.7485490619516808E-2</v>
      </c>
      <c r="F2590" s="12">
        <f t="shared" si="135"/>
        <v>2.2416730468130308E-2</v>
      </c>
    </row>
    <row r="2591" spans="1:9" x14ac:dyDescent="0.35">
      <c r="A2591" t="s">
        <v>15</v>
      </c>
      <c r="B2591" t="s">
        <v>28</v>
      </c>
      <c r="C2591" s="11">
        <v>1980</v>
      </c>
      <c r="D2591" s="11">
        <v>4171</v>
      </c>
      <c r="E2591" s="12">
        <f t="shared" si="134"/>
        <v>4.3304920211385323</v>
      </c>
      <c r="F2591" s="12">
        <f t="shared" si="135"/>
        <v>1.4384643505011001</v>
      </c>
      <c r="G2591" s="11">
        <v>18204.400000000001</v>
      </c>
      <c r="H2591" s="11">
        <v>22</v>
      </c>
      <c r="I2591" s="11">
        <v>492.13</v>
      </c>
    </row>
    <row r="2592" spans="1:9" x14ac:dyDescent="0.35">
      <c r="A2592" t="s">
        <v>36</v>
      </c>
      <c r="B2592" t="s">
        <v>28</v>
      </c>
      <c r="C2592" s="11">
        <v>1980</v>
      </c>
      <c r="D2592" s="11">
        <v>526</v>
      </c>
      <c r="E2592" s="12">
        <f t="shared" si="134"/>
        <v>0.54611335485947443</v>
      </c>
      <c r="F2592" s="12">
        <f t="shared" si="135"/>
        <v>0.18140308040363909</v>
      </c>
      <c r="G2592" s="11">
        <v>2642.8</v>
      </c>
      <c r="H2592" s="11">
        <v>20.7</v>
      </c>
      <c r="I2592" s="11">
        <v>276.72000000000003</v>
      </c>
    </row>
    <row r="2593" spans="1:9" x14ac:dyDescent="0.35">
      <c r="A2593" t="s">
        <v>17</v>
      </c>
      <c r="B2593" t="s">
        <v>28</v>
      </c>
      <c r="C2593" s="11">
        <v>1980</v>
      </c>
      <c r="D2593" s="11">
        <v>2709</v>
      </c>
      <c r="E2593" s="12">
        <f t="shared" si="134"/>
        <v>2.812587601358016</v>
      </c>
      <c r="F2593" s="12">
        <f t="shared" si="135"/>
        <v>0.93426035135638452</v>
      </c>
      <c r="G2593" s="11">
        <v>15798.4</v>
      </c>
      <c r="H2593" s="11">
        <v>18.899999999999999</v>
      </c>
      <c r="I2593" s="11">
        <v>237.75</v>
      </c>
    </row>
    <row r="2594" spans="1:9" x14ac:dyDescent="0.35">
      <c r="A2594" t="s">
        <v>100</v>
      </c>
      <c r="B2594" t="s">
        <v>28</v>
      </c>
      <c r="C2594" s="11">
        <v>1980</v>
      </c>
      <c r="D2594" s="11">
        <v>1173</v>
      </c>
      <c r="E2594" s="12">
        <f t="shared" si="134"/>
        <v>1.2178535461029725</v>
      </c>
      <c r="F2594" s="12">
        <f t="shared" si="135"/>
        <v>0.40453576675564384</v>
      </c>
      <c r="G2594" s="11">
        <v>9344.4</v>
      </c>
      <c r="H2594" s="11">
        <v>19.7</v>
      </c>
      <c r="I2594" s="11">
        <v>170.53</v>
      </c>
    </row>
    <row r="2595" spans="1:9" x14ac:dyDescent="0.35">
      <c r="A2595" t="s">
        <v>101</v>
      </c>
      <c r="B2595" t="s">
        <v>28</v>
      </c>
      <c r="C2595" s="11">
        <v>1980</v>
      </c>
      <c r="D2595" s="11">
        <v>1219</v>
      </c>
      <c r="E2595" s="12">
        <f t="shared" si="134"/>
        <v>1.2656125086952459</v>
      </c>
      <c r="F2595" s="12">
        <f t="shared" si="135"/>
        <v>0.42039991447155145</v>
      </c>
      <c r="G2595" s="11">
        <v>3741</v>
      </c>
      <c r="H2595" s="11">
        <v>21.1</v>
      </c>
      <c r="I2595" s="11">
        <v>380.27</v>
      </c>
    </row>
    <row r="2596" spans="1:9" x14ac:dyDescent="0.35">
      <c r="A2596" t="s">
        <v>38</v>
      </c>
      <c r="B2596" t="s">
        <v>28</v>
      </c>
      <c r="C2596" s="11">
        <v>1980</v>
      </c>
      <c r="D2596" s="11">
        <v>7945</v>
      </c>
      <c r="E2596" s="12">
        <f t="shared" si="134"/>
        <v>8.2488034303394002</v>
      </c>
      <c r="F2596" s="12">
        <f t="shared" si="135"/>
        <v>2.7400142087583892</v>
      </c>
      <c r="G2596" s="11">
        <v>24385.9</v>
      </c>
      <c r="H2596" s="11">
        <v>21.1</v>
      </c>
      <c r="I2596" s="11">
        <v>551.85</v>
      </c>
    </row>
    <row r="2597" spans="1:9" x14ac:dyDescent="0.35">
      <c r="A2597" t="s">
        <v>24</v>
      </c>
      <c r="B2597" t="s">
        <v>28</v>
      </c>
      <c r="C2597" s="11">
        <v>1980</v>
      </c>
      <c r="D2597" s="11">
        <v>96317</v>
      </c>
      <c r="E2597" s="12">
        <f t="shared" si="134"/>
        <v>100</v>
      </c>
      <c r="F2597" s="12">
        <f t="shared" si="135"/>
        <v>33.217111207675487</v>
      </c>
      <c r="G2597" s="11">
        <f>SUM(G2573:G2596)</f>
        <v>600535.00000000023</v>
      </c>
    </row>
    <row r="2598" spans="1:9" x14ac:dyDescent="0.35">
      <c r="A2598" t="s">
        <v>102</v>
      </c>
      <c r="B2598" t="s">
        <v>73</v>
      </c>
      <c r="C2598" s="11">
        <v>1980</v>
      </c>
      <c r="D2598" s="11">
        <v>169</v>
      </c>
      <c r="E2598" s="12">
        <f>(D2598/193517)*100</f>
        <v>8.7330828816073E-2</v>
      </c>
      <c r="F2598" s="12">
        <f t="shared" si="135"/>
        <v>5.8283499217138796E-2</v>
      </c>
      <c r="G2598" s="11">
        <v>642.79999999999995</v>
      </c>
      <c r="H2598" s="11">
        <v>21.1</v>
      </c>
      <c r="I2598" s="11">
        <v>139.34</v>
      </c>
    </row>
    <row r="2599" spans="1:9" x14ac:dyDescent="0.35">
      <c r="A2599" t="s">
        <v>74</v>
      </c>
      <c r="B2599" t="s">
        <v>73</v>
      </c>
      <c r="C2599" s="11">
        <v>1980</v>
      </c>
      <c r="D2599" s="11">
        <v>4901</v>
      </c>
      <c r="E2599" s="12">
        <f t="shared" ref="E2599:E2636" si="136">(D2599/193517)*100</f>
        <v>2.5325940356661172</v>
      </c>
      <c r="F2599" s="12">
        <f t="shared" si="135"/>
        <v>1.6902214772970252</v>
      </c>
      <c r="G2599" s="11">
        <v>12708.3</v>
      </c>
      <c r="H2599" s="11">
        <v>20.399999999999999</v>
      </c>
      <c r="I2599" s="11">
        <v>76.900000000000006</v>
      </c>
    </row>
    <row r="2600" spans="1:9" x14ac:dyDescent="0.35">
      <c r="A2600" t="s">
        <v>104</v>
      </c>
      <c r="B2600" t="s">
        <v>73</v>
      </c>
      <c r="C2600" s="11">
        <v>1980</v>
      </c>
      <c r="D2600" s="11">
        <v>71</v>
      </c>
      <c r="E2600" s="12">
        <f t="shared" si="136"/>
        <v>3.668928311207801E-2</v>
      </c>
      <c r="F2600" s="12">
        <f t="shared" si="135"/>
        <v>2.4485967126726953E-2</v>
      </c>
      <c r="G2600" s="11">
        <v>407.3</v>
      </c>
      <c r="H2600" s="11">
        <v>21.9</v>
      </c>
      <c r="I2600" s="11">
        <v>96.15</v>
      </c>
    </row>
    <row r="2601" spans="1:9" x14ac:dyDescent="0.35">
      <c r="A2601" t="s">
        <v>40</v>
      </c>
      <c r="B2601" t="s">
        <v>73</v>
      </c>
      <c r="C2601" s="11">
        <v>1980</v>
      </c>
      <c r="D2601" s="11">
        <v>19267</v>
      </c>
      <c r="E2601" s="12">
        <f t="shared" si="136"/>
        <v>9.9562312354986897</v>
      </c>
      <c r="F2601" s="12">
        <f t="shared" si="135"/>
        <v>6.6446637835302553</v>
      </c>
      <c r="G2601" s="11" t="s">
        <v>361</v>
      </c>
      <c r="H2601" s="11">
        <v>22.1</v>
      </c>
      <c r="I2601" s="11">
        <v>127.45</v>
      </c>
    </row>
    <row r="2602" spans="1:9" x14ac:dyDescent="0.35">
      <c r="A2602" t="s">
        <v>105</v>
      </c>
      <c r="B2602" t="s">
        <v>73</v>
      </c>
      <c r="C2602" s="11">
        <v>1980</v>
      </c>
      <c r="D2602" s="11">
        <v>76</v>
      </c>
      <c r="E2602" s="12">
        <f t="shared" si="136"/>
        <v>3.9273035443914493E-2</v>
      </c>
      <c r="F2602" s="12">
        <f t="shared" si="135"/>
        <v>2.6210331008890819E-2</v>
      </c>
      <c r="G2602" s="11">
        <v>436.9</v>
      </c>
      <c r="H2602" s="11">
        <v>23.7</v>
      </c>
      <c r="I2602" s="11">
        <v>107.57</v>
      </c>
    </row>
    <row r="2603" spans="1:9" x14ac:dyDescent="0.35">
      <c r="A2603" t="s">
        <v>85</v>
      </c>
      <c r="B2603" t="s">
        <v>73</v>
      </c>
      <c r="C2603" s="11">
        <v>1980</v>
      </c>
      <c r="D2603" s="11">
        <v>509</v>
      </c>
      <c r="E2603" s="12">
        <f t="shared" si="136"/>
        <v>0.26302598738095362</v>
      </c>
      <c r="F2603" s="12">
        <f t="shared" si="135"/>
        <v>0.17554024320428194</v>
      </c>
      <c r="G2603" s="11">
        <v>2501.3000000000002</v>
      </c>
      <c r="H2603" s="11">
        <v>22.1</v>
      </c>
      <c r="I2603" s="11">
        <v>114.89</v>
      </c>
    </row>
    <row r="2604" spans="1:9" x14ac:dyDescent="0.35">
      <c r="A2604" t="s">
        <v>41</v>
      </c>
      <c r="B2604" t="s">
        <v>73</v>
      </c>
      <c r="C2604" s="11">
        <v>1980</v>
      </c>
      <c r="D2604" s="11">
        <v>76</v>
      </c>
      <c r="E2604" s="12">
        <f t="shared" si="136"/>
        <v>3.9273035443914493E-2</v>
      </c>
      <c r="F2604" s="12">
        <f t="shared" si="135"/>
        <v>2.6210331008890819E-2</v>
      </c>
      <c r="G2604" s="11">
        <v>301</v>
      </c>
      <c r="H2604" s="11">
        <v>24.2</v>
      </c>
      <c r="I2604" s="11">
        <v>554.63</v>
      </c>
    </row>
    <row r="2605" spans="1:9" x14ac:dyDescent="0.35">
      <c r="A2605" t="s">
        <v>42</v>
      </c>
      <c r="B2605" t="s">
        <v>73</v>
      </c>
      <c r="C2605" s="11">
        <v>1980</v>
      </c>
      <c r="D2605" s="11">
        <v>21759</v>
      </c>
      <c r="E2605" s="12">
        <f t="shared" si="136"/>
        <v>11.243973397685991</v>
      </c>
      <c r="F2605" s="12">
        <f t="shared" si="135"/>
        <v>7.5040867424007285</v>
      </c>
      <c r="G2605" s="11">
        <v>63657.599999999999</v>
      </c>
      <c r="H2605" s="11">
        <v>23.3</v>
      </c>
      <c r="I2605" s="11">
        <v>405.57</v>
      </c>
    </row>
    <row r="2606" spans="1:9" x14ac:dyDescent="0.35">
      <c r="A2606" t="s">
        <v>43</v>
      </c>
      <c r="B2606" t="s">
        <v>73</v>
      </c>
      <c r="C2606" s="11">
        <v>1980</v>
      </c>
      <c r="D2606" s="11">
        <v>25111</v>
      </c>
      <c r="E2606" s="12">
        <f t="shared" si="136"/>
        <v>12.976120960949167</v>
      </c>
      <c r="F2606" s="12">
        <f t="shared" si="135"/>
        <v>8.6601002890033865</v>
      </c>
      <c r="G2606" s="11">
        <v>185411.8</v>
      </c>
      <c r="H2606" s="11">
        <v>22.7</v>
      </c>
      <c r="I2606" s="11">
        <v>134.75</v>
      </c>
    </row>
    <row r="2607" spans="1:9" x14ac:dyDescent="0.35">
      <c r="A2607" t="s">
        <v>45</v>
      </c>
      <c r="B2607" t="s">
        <v>73</v>
      </c>
      <c r="C2607" s="11">
        <v>1980</v>
      </c>
      <c r="D2607" s="11">
        <v>2749</v>
      </c>
      <c r="E2607" s="12">
        <f t="shared" si="136"/>
        <v>1.4205470320436964</v>
      </c>
      <c r="F2607" s="12">
        <f t="shared" si="135"/>
        <v>0.94805526241369553</v>
      </c>
      <c r="G2607" s="11">
        <v>23236.799999999999</v>
      </c>
      <c r="H2607" s="11">
        <v>22.5</v>
      </c>
      <c r="I2607" s="11">
        <v>97.8</v>
      </c>
    </row>
    <row r="2608" spans="1:9" x14ac:dyDescent="0.35">
      <c r="A2608" t="s">
        <v>46</v>
      </c>
      <c r="B2608" t="s">
        <v>73</v>
      </c>
      <c r="C2608" s="11">
        <v>1980</v>
      </c>
      <c r="D2608" s="11">
        <v>1035</v>
      </c>
      <c r="E2608" s="12">
        <f t="shared" si="136"/>
        <v>0.53483673269015131</v>
      </c>
      <c r="F2608" s="12">
        <f t="shared" si="135"/>
        <v>0.35694332360792103</v>
      </c>
      <c r="G2608" s="11">
        <v>7374.7</v>
      </c>
      <c r="H2608" s="11">
        <v>22.8</v>
      </c>
      <c r="I2608" s="11">
        <v>105.42</v>
      </c>
    </row>
    <row r="2609" spans="1:9" x14ac:dyDescent="0.35">
      <c r="A2609" t="s">
        <v>47</v>
      </c>
      <c r="B2609" t="s">
        <v>73</v>
      </c>
      <c r="C2609" s="11">
        <v>1980</v>
      </c>
      <c r="D2609" s="11">
        <v>46</v>
      </c>
      <c r="E2609" s="12">
        <f t="shared" si="136"/>
        <v>2.3770521452895613E-2</v>
      </c>
      <c r="F2609" s="12">
        <f t="shared" si="135"/>
        <v>1.5864147715907599E-2</v>
      </c>
      <c r="G2609" s="11">
        <v>469.9</v>
      </c>
      <c r="H2609" s="11">
        <v>21</v>
      </c>
      <c r="I2609" s="11">
        <v>425.85</v>
      </c>
    </row>
    <row r="2610" spans="1:9" x14ac:dyDescent="0.35">
      <c r="A2610" t="s">
        <v>87</v>
      </c>
      <c r="B2610" t="s">
        <v>73</v>
      </c>
      <c r="C2610" s="11">
        <v>1980</v>
      </c>
      <c r="D2610" s="11">
        <v>572</v>
      </c>
      <c r="E2610" s="12">
        <f t="shared" si="136"/>
        <v>0.29558126676209323</v>
      </c>
      <c r="F2610" s="12">
        <f t="shared" si="135"/>
        <v>0.19726722811954669</v>
      </c>
      <c r="G2610" s="11">
        <v>1949.2</v>
      </c>
      <c r="H2610" s="11">
        <v>22.2</v>
      </c>
      <c r="I2610" s="11">
        <v>278.88</v>
      </c>
    </row>
    <row r="2611" spans="1:9" x14ac:dyDescent="0.35">
      <c r="A2611" t="s">
        <v>75</v>
      </c>
      <c r="B2611" t="s">
        <v>73</v>
      </c>
      <c r="C2611" s="11">
        <v>1980</v>
      </c>
      <c r="D2611" s="11">
        <v>4657</v>
      </c>
      <c r="E2611" s="12">
        <f t="shared" si="136"/>
        <v>2.4065069218724968</v>
      </c>
      <c r="F2611" s="12">
        <f t="shared" si="135"/>
        <v>1.6060725198474284</v>
      </c>
      <c r="G2611" s="11">
        <v>26698</v>
      </c>
      <c r="H2611" s="11">
        <v>21</v>
      </c>
      <c r="I2611" s="11">
        <v>275.01</v>
      </c>
    </row>
    <row r="2612" spans="1:9" x14ac:dyDescent="0.35">
      <c r="A2612" t="s">
        <v>88</v>
      </c>
      <c r="B2612" t="s">
        <v>73</v>
      </c>
      <c r="C2612" s="11">
        <v>1980</v>
      </c>
      <c r="D2612" s="11">
        <v>3980</v>
      </c>
      <c r="E2612" s="12">
        <f t="shared" si="136"/>
        <v>2.0566668561418378</v>
      </c>
      <c r="F2612" s="12">
        <f t="shared" si="135"/>
        <v>1.3725936502024405</v>
      </c>
      <c r="G2612" s="11">
        <v>9248</v>
      </c>
      <c r="H2612" s="11">
        <v>22.8</v>
      </c>
      <c r="I2612" s="11">
        <v>303.83999999999997</v>
      </c>
    </row>
    <row r="2613" spans="1:9" x14ac:dyDescent="0.35">
      <c r="A2613" t="s">
        <v>119</v>
      </c>
      <c r="B2613" t="s">
        <v>73</v>
      </c>
      <c r="C2613" s="11">
        <v>1980</v>
      </c>
      <c r="D2613" s="11">
        <v>91</v>
      </c>
      <c r="E2613" s="12">
        <f t="shared" si="136"/>
        <v>4.702429243942393E-2</v>
      </c>
      <c r="F2613" s="12">
        <f t="shared" si="135"/>
        <v>3.138342265538243E-2</v>
      </c>
      <c r="G2613" s="11">
        <v>125.9</v>
      </c>
      <c r="H2613" s="11">
        <v>24.2</v>
      </c>
      <c r="I2613" s="11">
        <v>218.89</v>
      </c>
    </row>
    <row r="2614" spans="1:9" x14ac:dyDescent="0.35">
      <c r="A2614" t="s">
        <v>76</v>
      </c>
      <c r="B2614" t="s">
        <v>73</v>
      </c>
      <c r="C2614" s="11">
        <v>1980</v>
      </c>
      <c r="D2614" s="11">
        <v>16764</v>
      </c>
      <c r="E2614" s="12">
        <f t="shared" si="136"/>
        <v>8.662804818181348</v>
      </c>
      <c r="F2614" s="12">
        <f t="shared" si="135"/>
        <v>5.7814472241190229</v>
      </c>
      <c r="G2614" s="11">
        <v>168697.1</v>
      </c>
      <c r="H2614" s="11">
        <v>20.6</v>
      </c>
      <c r="I2614" s="11">
        <v>131.63</v>
      </c>
    </row>
    <row r="2615" spans="1:9" x14ac:dyDescent="0.35">
      <c r="A2615" t="s">
        <v>109</v>
      </c>
      <c r="B2615" t="s">
        <v>73</v>
      </c>
      <c r="C2615" s="11">
        <v>1980</v>
      </c>
      <c r="D2615" s="11">
        <v>55</v>
      </c>
      <c r="E2615" s="12">
        <f t="shared" si="136"/>
        <v>2.8421275650201271E-2</v>
      </c>
      <c r="F2615" s="12">
        <f t="shared" si="135"/>
        <v>1.8968002703802566E-2</v>
      </c>
      <c r="G2615" s="11">
        <v>231.5</v>
      </c>
      <c r="H2615" s="11">
        <v>20.8</v>
      </c>
      <c r="I2615" s="11">
        <v>227.14</v>
      </c>
    </row>
    <row r="2616" spans="1:9" x14ac:dyDescent="0.35">
      <c r="A2616" t="s">
        <v>53</v>
      </c>
      <c r="B2616" t="s">
        <v>73</v>
      </c>
      <c r="C2616" s="11">
        <v>1980</v>
      </c>
      <c r="D2616" s="11">
        <v>56</v>
      </c>
      <c r="E2616" s="12">
        <f t="shared" si="136"/>
        <v>2.8938026116568569E-2</v>
      </c>
      <c r="F2616" s="12">
        <f t="shared" si="135"/>
        <v>1.9312875480235341E-2</v>
      </c>
      <c r="G2616" s="11">
        <v>554.5</v>
      </c>
      <c r="H2616" s="11">
        <v>22.3</v>
      </c>
      <c r="I2616" s="11">
        <v>206.57</v>
      </c>
    </row>
    <row r="2617" spans="1:9" x14ac:dyDescent="0.35">
      <c r="A2617" t="s">
        <v>78</v>
      </c>
      <c r="B2617" t="s">
        <v>73</v>
      </c>
      <c r="C2617" s="11">
        <v>1980</v>
      </c>
      <c r="D2617" s="11">
        <v>930</v>
      </c>
      <c r="E2617" s="12">
        <f t="shared" si="136"/>
        <v>0.48057793372158519</v>
      </c>
      <c r="F2617" s="12">
        <f t="shared" si="135"/>
        <v>0.32073168208247976</v>
      </c>
      <c r="G2617" s="11">
        <v>1287.8</v>
      </c>
      <c r="H2617" s="11">
        <v>22.1</v>
      </c>
      <c r="I2617" s="11">
        <v>124.6</v>
      </c>
    </row>
    <row r="2618" spans="1:9" x14ac:dyDescent="0.35">
      <c r="A2618" t="s">
        <v>54</v>
      </c>
      <c r="B2618" t="s">
        <v>73</v>
      </c>
      <c r="C2618" s="11">
        <v>1980</v>
      </c>
      <c r="D2618" s="11">
        <v>2592</v>
      </c>
      <c r="E2618" s="12">
        <f t="shared" si="136"/>
        <v>1.339417208824031</v>
      </c>
      <c r="F2618" s="12">
        <f t="shared" si="135"/>
        <v>0.89391023651375012</v>
      </c>
      <c r="G2618" s="11">
        <v>8601.6</v>
      </c>
      <c r="H2618" s="11">
        <v>23.6</v>
      </c>
      <c r="I2618" s="11">
        <v>431.98</v>
      </c>
    </row>
    <row r="2619" spans="1:9" x14ac:dyDescent="0.35">
      <c r="A2619" t="s">
        <v>55</v>
      </c>
      <c r="B2619" t="s">
        <v>73</v>
      </c>
      <c r="C2619" s="11">
        <v>1980</v>
      </c>
      <c r="D2619" s="11">
        <v>3654</v>
      </c>
      <c r="E2619" s="12">
        <f t="shared" si="136"/>
        <v>1.8882062041060994</v>
      </c>
      <c r="F2619" s="12">
        <f t="shared" si="135"/>
        <v>1.2601651250853561</v>
      </c>
      <c r="G2619" s="11">
        <v>29907.8</v>
      </c>
      <c r="H2619" s="11">
        <v>23.2</v>
      </c>
      <c r="I2619" s="11">
        <v>117.66</v>
      </c>
    </row>
    <row r="2620" spans="1:9" x14ac:dyDescent="0.35">
      <c r="A2620" t="s">
        <v>79</v>
      </c>
      <c r="B2620" t="s">
        <v>73</v>
      </c>
      <c r="C2620" s="11">
        <v>1980</v>
      </c>
      <c r="D2620" s="11">
        <v>66</v>
      </c>
      <c r="E2620" s="12">
        <f t="shared" si="136"/>
        <v>3.4105530780241526E-2</v>
      </c>
      <c r="F2620" s="12">
        <f t="shared" si="135"/>
        <v>2.276160324456308E-2</v>
      </c>
      <c r="G2620" s="11">
        <v>32.5</v>
      </c>
      <c r="H2620" s="11">
        <v>23.7</v>
      </c>
      <c r="I2620" s="11">
        <v>234.64</v>
      </c>
    </row>
    <row r="2621" spans="1:9" x14ac:dyDescent="0.35">
      <c r="A2621" t="s">
        <v>57</v>
      </c>
      <c r="B2621" t="s">
        <v>73</v>
      </c>
      <c r="C2621" s="11">
        <v>1980</v>
      </c>
      <c r="D2621" s="11">
        <v>500</v>
      </c>
      <c r="E2621" s="12">
        <f t="shared" si="136"/>
        <v>0.25837523318364797</v>
      </c>
      <c r="F2621" s="12">
        <f t="shared" si="135"/>
        <v>0.17243638821638699</v>
      </c>
      <c r="G2621" s="11">
        <v>2103.6</v>
      </c>
      <c r="H2621" s="11">
        <v>24.3</v>
      </c>
      <c r="I2621" s="11">
        <v>115.93</v>
      </c>
    </row>
    <row r="2622" spans="1:9" x14ac:dyDescent="0.35">
      <c r="A2622" t="s">
        <v>59</v>
      </c>
      <c r="B2622" t="s">
        <v>73</v>
      </c>
      <c r="C2622" s="11">
        <v>1980</v>
      </c>
      <c r="D2622" s="11">
        <v>11061</v>
      </c>
      <c r="E2622" s="12">
        <f t="shared" si="136"/>
        <v>5.7157769084886603</v>
      </c>
      <c r="F2622" s="12">
        <f t="shared" si="135"/>
        <v>3.8146377801229128</v>
      </c>
      <c r="G2622" s="11">
        <v>58799.4</v>
      </c>
      <c r="H2622" s="11">
        <v>22.6</v>
      </c>
      <c r="I2622" s="11">
        <v>186.63</v>
      </c>
    </row>
    <row r="2623" spans="1:9" x14ac:dyDescent="0.35">
      <c r="A2623" t="s">
        <v>60</v>
      </c>
      <c r="B2623" t="s">
        <v>73</v>
      </c>
      <c r="C2623" s="11">
        <v>1980</v>
      </c>
      <c r="D2623" s="11">
        <v>9224</v>
      </c>
      <c r="E2623" s="12">
        <f t="shared" si="136"/>
        <v>4.7665063017719378</v>
      </c>
      <c r="F2623" s="12">
        <f t="shared" si="135"/>
        <v>3.1811064898159067</v>
      </c>
      <c r="G2623" s="11">
        <v>24568.9</v>
      </c>
      <c r="H2623" s="11">
        <v>22</v>
      </c>
      <c r="I2623" s="11">
        <v>421.51</v>
      </c>
    </row>
    <row r="2624" spans="1:9" x14ac:dyDescent="0.35">
      <c r="A2624" t="s">
        <v>113</v>
      </c>
      <c r="B2624" t="s">
        <v>73</v>
      </c>
      <c r="C2624" s="11">
        <v>1980</v>
      </c>
      <c r="D2624" s="11">
        <v>634</v>
      </c>
      <c r="E2624" s="12">
        <f t="shared" si="136"/>
        <v>0.32761979567686561</v>
      </c>
      <c r="F2624" s="12">
        <f t="shared" si="135"/>
        <v>0.21864934025837868</v>
      </c>
      <c r="G2624" s="11">
        <v>1953.8</v>
      </c>
      <c r="H2624" s="11">
        <v>23</v>
      </c>
      <c r="I2624" s="11">
        <v>326.45</v>
      </c>
    </row>
    <row r="2625" spans="1:9" x14ac:dyDescent="0.35">
      <c r="A2625" t="s">
        <v>115</v>
      </c>
      <c r="B2625" t="s">
        <v>73</v>
      </c>
      <c r="C2625" s="11">
        <v>1980</v>
      </c>
      <c r="D2625" s="11">
        <v>103</v>
      </c>
      <c r="E2625" s="12">
        <f t="shared" si="136"/>
        <v>5.3225298035831481E-2</v>
      </c>
      <c r="F2625" s="12">
        <f t="shared" si="135"/>
        <v>3.5521895972575719E-2</v>
      </c>
      <c r="G2625" s="11">
        <v>395</v>
      </c>
      <c r="H2625" s="11">
        <v>22</v>
      </c>
      <c r="I2625" s="11">
        <v>339.7</v>
      </c>
    </row>
    <row r="2626" spans="1:9" x14ac:dyDescent="0.35">
      <c r="A2626" t="s">
        <v>63</v>
      </c>
      <c r="B2626" t="s">
        <v>73</v>
      </c>
      <c r="C2626" s="11">
        <v>1980</v>
      </c>
      <c r="D2626" s="11">
        <v>2246</v>
      </c>
      <c r="E2626" s="12">
        <f t="shared" si="136"/>
        <v>1.1606215474609467</v>
      </c>
      <c r="F2626" s="12">
        <f t="shared" si="135"/>
        <v>0.77458425586801027</v>
      </c>
      <c r="G2626" s="11">
        <v>17420.8</v>
      </c>
      <c r="H2626" s="11">
        <v>21.6</v>
      </c>
      <c r="I2626" s="11">
        <v>114.41</v>
      </c>
    </row>
    <row r="2627" spans="1:9" x14ac:dyDescent="0.35">
      <c r="A2627" t="s">
        <v>80</v>
      </c>
      <c r="B2627" t="s">
        <v>73</v>
      </c>
      <c r="C2627" s="11">
        <v>1980</v>
      </c>
      <c r="D2627" s="11">
        <v>10561</v>
      </c>
      <c r="E2627" s="12">
        <f t="shared" si="136"/>
        <v>5.4574016753050119</v>
      </c>
      <c r="F2627" s="12">
        <f t="shared" si="135"/>
        <v>3.6422013919065259</v>
      </c>
      <c r="G2627" s="11">
        <v>108299.5</v>
      </c>
      <c r="H2627" s="11">
        <v>22.2</v>
      </c>
      <c r="I2627" s="11">
        <v>111.16</v>
      </c>
    </row>
    <row r="2628" spans="1:9" x14ac:dyDescent="0.35">
      <c r="A2628" t="s">
        <v>64</v>
      </c>
      <c r="B2628" t="s">
        <v>73</v>
      </c>
      <c r="C2628" s="11">
        <v>1980</v>
      </c>
      <c r="D2628" s="11">
        <v>16926</v>
      </c>
      <c r="E2628" s="12">
        <f t="shared" si="136"/>
        <v>8.7465183937328508</v>
      </c>
      <c r="F2628" s="12">
        <f t="shared" si="135"/>
        <v>5.8373166139011321</v>
      </c>
      <c r="G2628" s="11">
        <v>144150.6</v>
      </c>
      <c r="H2628" s="11">
        <v>22.6</v>
      </c>
      <c r="I2628" s="11">
        <v>115.09</v>
      </c>
    </row>
    <row r="2629" spans="1:9" x14ac:dyDescent="0.35">
      <c r="A2629" t="s">
        <v>90</v>
      </c>
      <c r="B2629" t="s">
        <v>73</v>
      </c>
      <c r="C2629" s="11">
        <v>1980</v>
      </c>
      <c r="D2629" s="11">
        <v>2502</v>
      </c>
      <c r="E2629" s="12">
        <f t="shared" si="136"/>
        <v>1.2929096668509743</v>
      </c>
      <c r="F2629" s="12">
        <f t="shared" si="135"/>
        <v>0.86287168663480041</v>
      </c>
      <c r="G2629" s="11">
        <v>18314</v>
      </c>
      <c r="H2629" s="11">
        <v>20.8</v>
      </c>
      <c r="I2629" s="11">
        <v>104.24</v>
      </c>
    </row>
    <row r="2630" spans="1:9" x14ac:dyDescent="0.35">
      <c r="A2630" t="s">
        <v>65</v>
      </c>
      <c r="B2630" t="s">
        <v>73</v>
      </c>
      <c r="C2630" s="11">
        <v>1980</v>
      </c>
      <c r="D2630" s="11">
        <v>197</v>
      </c>
      <c r="E2630" s="12">
        <f t="shared" si="136"/>
        <v>0.1017998418743573</v>
      </c>
      <c r="F2630" s="12">
        <f t="shared" si="135"/>
        <v>6.7939936957256461E-2</v>
      </c>
      <c r="G2630" s="11">
        <v>1085.7</v>
      </c>
      <c r="H2630" s="11">
        <v>23.4</v>
      </c>
      <c r="I2630" s="11">
        <v>124.37</v>
      </c>
    </row>
    <row r="2631" spans="1:9" x14ac:dyDescent="0.35">
      <c r="A2631" t="s">
        <v>116</v>
      </c>
      <c r="B2631" t="s">
        <v>73</v>
      </c>
      <c r="C2631" s="11">
        <v>1980</v>
      </c>
      <c r="D2631" s="11">
        <v>144</v>
      </c>
      <c r="E2631" s="12">
        <f t="shared" si="136"/>
        <v>7.441206715689061E-2</v>
      </c>
      <c r="F2631" s="12">
        <f t="shared" si="135"/>
        <v>4.9661679806319449E-2</v>
      </c>
      <c r="G2631" s="11">
        <v>1141.5999999999999</v>
      </c>
      <c r="H2631" s="11">
        <v>22.7</v>
      </c>
      <c r="I2631" s="11">
        <v>132.88</v>
      </c>
    </row>
    <row r="2632" spans="1:9" x14ac:dyDescent="0.35">
      <c r="A2632" t="s">
        <v>83</v>
      </c>
      <c r="B2632" t="s">
        <v>73</v>
      </c>
      <c r="C2632" s="11">
        <v>1980</v>
      </c>
      <c r="D2632" s="11">
        <v>60</v>
      </c>
      <c r="E2632" s="12">
        <f t="shared" si="136"/>
        <v>3.1005027982037758E-2</v>
      </c>
      <c r="F2632" s="12">
        <f t="shared" si="135"/>
        <v>2.0692366585966435E-2</v>
      </c>
      <c r="G2632" s="11">
        <v>120.5</v>
      </c>
      <c r="H2632" s="11">
        <v>23.8</v>
      </c>
      <c r="I2632" s="11">
        <v>477.88</v>
      </c>
    </row>
    <row r="2633" spans="1:9" x14ac:dyDescent="0.35">
      <c r="A2633" t="s">
        <v>91</v>
      </c>
      <c r="B2633" t="s">
        <v>73</v>
      </c>
      <c r="C2633" s="11">
        <v>1980</v>
      </c>
      <c r="D2633" s="11">
        <v>649</v>
      </c>
      <c r="E2633" s="12">
        <f t="shared" si="136"/>
        <v>0.33537105267237505</v>
      </c>
      <c r="F2633" s="12">
        <f t="shared" si="135"/>
        <v>0.22382243190487028</v>
      </c>
      <c r="G2633" s="11">
        <v>2400.1</v>
      </c>
      <c r="H2633" s="11">
        <v>23.2</v>
      </c>
      <c r="I2633" s="11">
        <v>131.02000000000001</v>
      </c>
    </row>
    <row r="2634" spans="1:9" x14ac:dyDescent="0.35">
      <c r="A2634" t="s">
        <v>82</v>
      </c>
      <c r="B2634" t="s">
        <v>73</v>
      </c>
      <c r="C2634" s="11">
        <v>1980</v>
      </c>
      <c r="D2634" s="11">
        <v>1872</v>
      </c>
      <c r="E2634" s="12">
        <f t="shared" si="136"/>
        <v>0.96735687303957785</v>
      </c>
      <c r="F2634" s="12">
        <f t="shared" si="135"/>
        <v>0.64560183748215283</v>
      </c>
      <c r="G2634" s="11">
        <v>20536.2</v>
      </c>
      <c r="H2634" s="11">
        <v>23</v>
      </c>
      <c r="I2634" s="11">
        <v>111.34</v>
      </c>
    </row>
    <row r="2635" spans="1:9" x14ac:dyDescent="0.35">
      <c r="A2635" t="s">
        <v>68</v>
      </c>
      <c r="B2635" t="s">
        <v>73</v>
      </c>
      <c r="C2635" s="11">
        <v>1980</v>
      </c>
      <c r="D2635" s="11">
        <v>27652</v>
      </c>
      <c r="E2635" s="12">
        <f t="shared" si="136"/>
        <v>14.289183895988467</v>
      </c>
      <c r="F2635" s="12">
        <f t="shared" si="135"/>
        <v>9.536422013919065</v>
      </c>
      <c r="G2635" s="11">
        <v>115971</v>
      </c>
      <c r="H2635" s="11">
        <v>22.6</v>
      </c>
      <c r="I2635" s="11">
        <v>261.49</v>
      </c>
    </row>
    <row r="2636" spans="1:9" x14ac:dyDescent="0.35">
      <c r="A2636" t="s">
        <v>70</v>
      </c>
      <c r="B2636" t="s">
        <v>73</v>
      </c>
      <c r="C2636" s="11">
        <v>1980</v>
      </c>
      <c r="D2636" s="11">
        <v>193517</v>
      </c>
      <c r="E2636" s="12">
        <f t="shared" si="136"/>
        <v>100</v>
      </c>
      <c r="F2636" s="12">
        <f t="shared" si="135"/>
        <v>66.738745076941115</v>
      </c>
      <c r="G2636" s="11">
        <f>SUM(G2598:G2635)</f>
        <v>1061743</v>
      </c>
    </row>
    <row r="2637" spans="1:9" x14ac:dyDescent="0.35">
      <c r="A2637" t="s">
        <v>111</v>
      </c>
      <c r="B2637" t="s">
        <v>73</v>
      </c>
      <c r="C2637" s="11">
        <v>1980</v>
      </c>
      <c r="D2637" s="11">
        <v>128</v>
      </c>
      <c r="F2637" s="12">
        <f>(D2637/289962)*100</f>
        <v>4.4143715383395066E-2</v>
      </c>
      <c r="G2637" s="11">
        <v>2279.1</v>
      </c>
      <c r="H2637" s="11">
        <v>21.5</v>
      </c>
      <c r="I2637" s="11">
        <v>65.400000000000006</v>
      </c>
    </row>
    <row r="2638" spans="1:9" x14ac:dyDescent="0.35">
      <c r="A2638" t="s">
        <v>30</v>
      </c>
      <c r="B2638" t="s">
        <v>28</v>
      </c>
      <c r="C2638" s="11">
        <v>1979</v>
      </c>
      <c r="D2638" s="11">
        <v>1724</v>
      </c>
      <c r="E2638" s="12">
        <f>(D2638/94239)*100</f>
        <v>1.8293912286845146</v>
      </c>
      <c r="F2638" s="12">
        <f>(D2638/300746)*100</f>
        <v>0.57324120686559421</v>
      </c>
      <c r="G2638" s="11">
        <v>15234.6</v>
      </c>
      <c r="H2638" s="11">
        <v>17.399999999999999</v>
      </c>
      <c r="I2638" s="11">
        <v>180.04</v>
      </c>
    </row>
    <row r="2639" spans="1:9" x14ac:dyDescent="0.35">
      <c r="A2639" t="s">
        <v>31</v>
      </c>
      <c r="B2639" t="s">
        <v>28</v>
      </c>
      <c r="C2639" s="11">
        <v>1979</v>
      </c>
      <c r="D2639" s="11">
        <v>11846</v>
      </c>
      <c r="E2639" s="12">
        <f t="shared" ref="E2639:E2663" si="137">(D2639/94239)*100</f>
        <v>12.57016734048536</v>
      </c>
      <c r="F2639" s="12">
        <f t="shared" ref="F2639:F2702" si="138">(D2639/300746)*100</f>
        <v>3.9388720049476964</v>
      </c>
      <c r="G2639" s="11">
        <v>31913.4</v>
      </c>
      <c r="H2639" s="11">
        <v>22.1</v>
      </c>
      <c r="I2639" s="11">
        <v>783.82</v>
      </c>
    </row>
    <row r="2640" spans="1:9" x14ac:dyDescent="0.35">
      <c r="A2640" t="s">
        <v>3</v>
      </c>
      <c r="B2640" t="s">
        <v>28</v>
      </c>
      <c r="C2640" s="11">
        <v>1979</v>
      </c>
      <c r="D2640" s="11">
        <v>20023</v>
      </c>
      <c r="E2640" s="12">
        <f t="shared" si="137"/>
        <v>21.247042095098632</v>
      </c>
      <c r="F2640" s="12">
        <f t="shared" si="138"/>
        <v>6.6577776595532452</v>
      </c>
      <c r="G2640" s="11">
        <v>145984.70000000001</v>
      </c>
      <c r="H2640" s="11">
        <v>19.8</v>
      </c>
      <c r="I2640" s="11">
        <v>286.5</v>
      </c>
    </row>
    <row r="2641" spans="1:9" x14ac:dyDescent="0.35">
      <c r="A2641" t="s">
        <v>97</v>
      </c>
      <c r="B2641" t="s">
        <v>28</v>
      </c>
      <c r="C2641" s="11">
        <v>1979</v>
      </c>
      <c r="D2641" s="11">
        <v>2627</v>
      </c>
      <c r="E2641" s="12">
        <f t="shared" si="137"/>
        <v>2.7875932469572047</v>
      </c>
      <c r="F2641" s="12">
        <f t="shared" si="138"/>
        <v>0.8734945768189768</v>
      </c>
      <c r="G2641" s="11">
        <v>21255.9</v>
      </c>
      <c r="H2641" s="11">
        <v>20.8</v>
      </c>
      <c r="I2641" s="11">
        <v>223.97</v>
      </c>
    </row>
    <row r="2642" spans="1:9" x14ac:dyDescent="0.35">
      <c r="A2642" t="s">
        <v>106</v>
      </c>
      <c r="B2642" t="s">
        <v>28</v>
      </c>
      <c r="C2642" s="11">
        <v>1979</v>
      </c>
      <c r="D2642" s="11">
        <v>299</v>
      </c>
      <c r="E2642" s="12">
        <f t="shared" si="137"/>
        <v>0.3172784091512007</v>
      </c>
      <c r="F2642" s="12">
        <f t="shared" si="138"/>
        <v>9.9419443650123368E-2</v>
      </c>
      <c r="G2642" s="11">
        <v>2413.1999999999998</v>
      </c>
      <c r="H2642" s="11">
        <v>17.399999999999999</v>
      </c>
      <c r="I2642" s="11">
        <v>149.52000000000001</v>
      </c>
    </row>
    <row r="2643" spans="1:9" x14ac:dyDescent="0.35">
      <c r="A2643" t="s">
        <v>107</v>
      </c>
      <c r="B2643" t="s">
        <v>28</v>
      </c>
      <c r="C2643" s="11">
        <v>1979</v>
      </c>
      <c r="D2643" s="11">
        <v>399</v>
      </c>
      <c r="E2643" s="12">
        <f t="shared" si="137"/>
        <v>0.42339158946932798</v>
      </c>
      <c r="F2643" s="12">
        <f t="shared" si="138"/>
        <v>0.13267009370033184</v>
      </c>
      <c r="G2643" s="11">
        <v>2462.1999999999998</v>
      </c>
      <c r="H2643" s="11">
        <v>21.4</v>
      </c>
      <c r="I2643" s="11">
        <v>219.62</v>
      </c>
    </row>
    <row r="2644" spans="1:9" x14ac:dyDescent="0.35">
      <c r="A2644" t="s">
        <v>108</v>
      </c>
      <c r="B2644" t="s">
        <v>28</v>
      </c>
      <c r="C2644" s="11">
        <v>1979</v>
      </c>
      <c r="D2644" s="11">
        <v>351</v>
      </c>
      <c r="E2644" s="12">
        <f t="shared" si="137"/>
        <v>0.3724572629166269</v>
      </c>
      <c r="F2644" s="12">
        <f t="shared" si="138"/>
        <v>0.11670978167623176</v>
      </c>
      <c r="G2644" s="11">
        <v>801</v>
      </c>
      <c r="H2644" s="11">
        <v>18.2</v>
      </c>
      <c r="I2644" s="11">
        <v>362.35</v>
      </c>
    </row>
    <row r="2645" spans="1:9" x14ac:dyDescent="0.35">
      <c r="A2645" t="s">
        <v>4</v>
      </c>
      <c r="B2645" t="s">
        <v>28</v>
      </c>
      <c r="C2645" s="11">
        <v>1979</v>
      </c>
      <c r="D2645" s="11">
        <v>26612</v>
      </c>
      <c r="E2645" s="12">
        <f t="shared" si="137"/>
        <v>28.238839546260042</v>
      </c>
      <c r="F2645" s="12">
        <f t="shared" si="138"/>
        <v>8.8486629913614809</v>
      </c>
      <c r="G2645" s="11">
        <v>225370.6</v>
      </c>
      <c r="H2645" s="11">
        <v>20.7</v>
      </c>
      <c r="I2645" s="11">
        <v>241.1</v>
      </c>
    </row>
    <row r="2646" spans="1:9" x14ac:dyDescent="0.35">
      <c r="A2646" t="s">
        <v>5</v>
      </c>
      <c r="B2646" t="s">
        <v>28</v>
      </c>
      <c r="C2646" s="11">
        <v>1979</v>
      </c>
      <c r="D2646" s="11">
        <v>2623</v>
      </c>
      <c r="E2646" s="12">
        <f t="shared" si="137"/>
        <v>2.7833487197444793</v>
      </c>
      <c r="F2646" s="12">
        <f t="shared" si="138"/>
        <v>0.87216455081696853</v>
      </c>
      <c r="G2646" s="11">
        <v>8828.9</v>
      </c>
      <c r="H2646" s="11">
        <v>21.8</v>
      </c>
      <c r="I2646" s="11">
        <v>732.22</v>
      </c>
    </row>
    <row r="2647" spans="1:9" x14ac:dyDescent="0.35">
      <c r="A2647" t="s">
        <v>98</v>
      </c>
      <c r="B2647" t="s">
        <v>28</v>
      </c>
      <c r="C2647" s="11">
        <v>1979</v>
      </c>
      <c r="D2647" s="11">
        <v>1872</v>
      </c>
      <c r="E2647" s="12">
        <f t="shared" si="137"/>
        <v>1.9864387355553434</v>
      </c>
      <c r="F2647" s="12">
        <f t="shared" si="138"/>
        <v>0.62245216893990274</v>
      </c>
      <c r="G2647" s="11">
        <v>9518.2000000000007</v>
      </c>
      <c r="H2647" s="11">
        <v>20.6</v>
      </c>
      <c r="I2647" s="11">
        <v>429.3</v>
      </c>
    </row>
    <row r="2648" spans="1:9" x14ac:dyDescent="0.35">
      <c r="A2648" t="s">
        <v>99</v>
      </c>
      <c r="B2648" t="s">
        <v>28</v>
      </c>
      <c r="C2648" s="11">
        <v>1979</v>
      </c>
      <c r="D2648" s="11">
        <v>286</v>
      </c>
      <c r="E2648" s="12">
        <f t="shared" si="137"/>
        <v>0.30348369570984413</v>
      </c>
      <c r="F2648" s="12">
        <f t="shared" si="138"/>
        <v>9.5096859143596252E-2</v>
      </c>
      <c r="G2648" s="11">
        <v>2689</v>
      </c>
      <c r="H2648" s="11">
        <v>18.2</v>
      </c>
      <c r="I2648" s="11">
        <v>362.59</v>
      </c>
    </row>
    <row r="2649" spans="1:9" x14ac:dyDescent="0.35">
      <c r="A2649" t="s">
        <v>8</v>
      </c>
      <c r="B2649" t="s">
        <v>28</v>
      </c>
      <c r="C2649" s="11">
        <v>1979</v>
      </c>
      <c r="D2649" s="11">
        <v>798</v>
      </c>
      <c r="E2649" s="12">
        <f t="shared" si="137"/>
        <v>0.84678317893865596</v>
      </c>
      <c r="F2649" s="12">
        <f t="shared" si="138"/>
        <v>0.26534018740066367</v>
      </c>
      <c r="G2649" s="11">
        <v>6884.6</v>
      </c>
      <c r="H2649" s="11">
        <v>21.1</v>
      </c>
      <c r="I2649" s="11">
        <v>227.89</v>
      </c>
    </row>
    <row r="2650" spans="1:9" x14ac:dyDescent="0.35">
      <c r="A2650" t="s">
        <v>121</v>
      </c>
      <c r="B2650" t="s">
        <v>28</v>
      </c>
      <c r="C2650" s="11">
        <v>1979</v>
      </c>
      <c r="D2650" s="11">
        <v>78</v>
      </c>
      <c r="E2650" s="12">
        <f t="shared" si="137"/>
        <v>8.2768280648139306E-2</v>
      </c>
      <c r="F2650" s="12">
        <f t="shared" si="138"/>
        <v>2.5935507039162614E-2</v>
      </c>
      <c r="G2650" s="11">
        <v>275.8</v>
      </c>
      <c r="H2650" s="11">
        <v>20.100000000000001</v>
      </c>
      <c r="I2650" s="11">
        <v>259.29000000000002</v>
      </c>
    </row>
    <row r="2651" spans="1:9" x14ac:dyDescent="0.35">
      <c r="A2651" t="s">
        <v>33</v>
      </c>
      <c r="B2651" t="s">
        <v>28</v>
      </c>
      <c r="C2651" s="11">
        <v>1979</v>
      </c>
      <c r="D2651" s="11">
        <v>915</v>
      </c>
      <c r="E2651" s="12">
        <f t="shared" si="137"/>
        <v>0.97093559991086498</v>
      </c>
      <c r="F2651" s="12">
        <f t="shared" si="138"/>
        <v>0.30424344795940761</v>
      </c>
      <c r="G2651" s="11">
        <v>3420.1</v>
      </c>
      <c r="H2651" s="11">
        <v>20.9</v>
      </c>
      <c r="I2651" s="11">
        <v>294.83999999999997</v>
      </c>
    </row>
    <row r="2652" spans="1:9" x14ac:dyDescent="0.35">
      <c r="A2652" t="s">
        <v>34</v>
      </c>
      <c r="B2652" t="s">
        <v>28</v>
      </c>
      <c r="C2652" s="11">
        <v>1979</v>
      </c>
      <c r="D2652" s="11">
        <v>3918</v>
      </c>
      <c r="E2652" s="12">
        <f t="shared" si="137"/>
        <v>4.1575144048642283</v>
      </c>
      <c r="F2652" s="12">
        <f t="shared" si="138"/>
        <v>1.3027604689671684</v>
      </c>
      <c r="G2652" s="11">
        <v>25332.6</v>
      </c>
      <c r="H2652" s="11">
        <v>19.2</v>
      </c>
      <c r="I2652" s="11">
        <v>158.69999999999999</v>
      </c>
    </row>
    <row r="2653" spans="1:9" x14ac:dyDescent="0.35">
      <c r="A2653" t="s">
        <v>133</v>
      </c>
      <c r="B2653" t="s">
        <v>28</v>
      </c>
      <c r="C2653" s="11">
        <v>1979</v>
      </c>
      <c r="D2653" s="11">
        <v>208</v>
      </c>
      <c r="E2653" s="12">
        <f t="shared" si="137"/>
        <v>0.22071541506170481</v>
      </c>
      <c r="F2653" s="12">
        <f t="shared" si="138"/>
        <v>6.9161352104433652E-2</v>
      </c>
      <c r="G2653" s="11">
        <v>1366.6</v>
      </c>
      <c r="H2653" s="11">
        <v>20.7</v>
      </c>
      <c r="I2653" s="11">
        <v>150</v>
      </c>
    </row>
    <row r="2654" spans="1:9" x14ac:dyDescent="0.35">
      <c r="A2654" t="s">
        <v>125</v>
      </c>
      <c r="B2654" t="s">
        <v>28</v>
      </c>
      <c r="C2654" s="11">
        <v>1979</v>
      </c>
      <c r="D2654" s="11">
        <v>413</v>
      </c>
      <c r="E2654" s="12">
        <f t="shared" si="137"/>
        <v>0.43824743471386579</v>
      </c>
      <c r="F2654" s="12">
        <f t="shared" si="138"/>
        <v>0.13732518470736102</v>
      </c>
      <c r="G2654" s="11">
        <v>2726.5</v>
      </c>
      <c r="H2654" s="11">
        <v>19.899999999999999</v>
      </c>
      <c r="I2654" s="11">
        <v>150</v>
      </c>
    </row>
    <row r="2655" spans="1:9" x14ac:dyDescent="0.35">
      <c r="A2655" t="s">
        <v>13</v>
      </c>
      <c r="B2655" t="s">
        <v>28</v>
      </c>
      <c r="C2655" s="11">
        <v>1979</v>
      </c>
      <c r="D2655" s="11">
        <v>1520</v>
      </c>
      <c r="E2655" s="12">
        <f t="shared" si="137"/>
        <v>1.612920340835535</v>
      </c>
      <c r="F2655" s="12">
        <f t="shared" si="138"/>
        <v>0.50540988076316884</v>
      </c>
      <c r="G2655" s="11">
        <v>5344.5</v>
      </c>
      <c r="H2655" s="11">
        <v>20.6</v>
      </c>
      <c r="I2655" s="11">
        <v>524.49</v>
      </c>
    </row>
    <row r="2656" spans="1:9" x14ac:dyDescent="0.35">
      <c r="A2656" t="s">
        <v>114</v>
      </c>
      <c r="B2656" t="s">
        <v>28</v>
      </c>
      <c r="C2656" s="11">
        <v>1979</v>
      </c>
      <c r="D2656" s="11">
        <v>62</v>
      </c>
      <c r="E2656" s="12">
        <f t="shared" si="137"/>
        <v>6.5790171797238936E-2</v>
      </c>
      <c r="F2656" s="12">
        <f t="shared" si="138"/>
        <v>2.061540303112926E-2</v>
      </c>
      <c r="G2656" s="11">
        <v>225.8</v>
      </c>
      <c r="H2656" s="11">
        <v>18.600000000000001</v>
      </c>
    </row>
    <row r="2657" spans="1:9" x14ac:dyDescent="0.35">
      <c r="A2657" t="s">
        <v>15</v>
      </c>
      <c r="B2657" t="s">
        <v>28</v>
      </c>
      <c r="C2657" s="11">
        <v>1979</v>
      </c>
      <c r="D2657" s="11">
        <v>3906</v>
      </c>
      <c r="E2657" s="12">
        <f t="shared" si="137"/>
        <v>4.1447808232260526</v>
      </c>
      <c r="F2657" s="12">
        <f t="shared" si="138"/>
        <v>1.2987703909611432</v>
      </c>
      <c r="G2657" s="11">
        <v>16168</v>
      </c>
      <c r="H2657" s="11">
        <v>22.1</v>
      </c>
      <c r="I2657" s="11">
        <v>488.42</v>
      </c>
    </row>
    <row r="2658" spans="1:9" x14ac:dyDescent="0.35">
      <c r="A2658" t="s">
        <v>36</v>
      </c>
      <c r="B2658" t="s">
        <v>28</v>
      </c>
      <c r="C2658" s="11">
        <v>1979</v>
      </c>
      <c r="D2658" s="11">
        <v>532</v>
      </c>
      <c r="E2658" s="12">
        <f t="shared" si="137"/>
        <v>0.56452211929243734</v>
      </c>
      <c r="F2658" s="12">
        <f t="shared" si="138"/>
        <v>0.17689345826710912</v>
      </c>
      <c r="G2658" s="11">
        <v>2699.2</v>
      </c>
      <c r="H2658" s="11">
        <v>21.6</v>
      </c>
      <c r="I2658" s="11">
        <v>293.2</v>
      </c>
    </row>
    <row r="2659" spans="1:9" x14ac:dyDescent="0.35">
      <c r="A2659" t="s">
        <v>17</v>
      </c>
      <c r="B2659" t="s">
        <v>28</v>
      </c>
      <c r="C2659" s="11">
        <v>1979</v>
      </c>
      <c r="D2659" s="11">
        <v>2674</v>
      </c>
      <c r="E2659" s="12">
        <f t="shared" si="137"/>
        <v>2.8374664417067241</v>
      </c>
      <c r="F2659" s="12">
        <f t="shared" si="138"/>
        <v>0.88912238234257479</v>
      </c>
      <c r="G2659" s="11">
        <v>13749.4</v>
      </c>
      <c r="H2659" s="11">
        <v>19.8</v>
      </c>
      <c r="I2659" s="11">
        <v>255.96</v>
      </c>
    </row>
    <row r="2660" spans="1:9" x14ac:dyDescent="0.35">
      <c r="A2660" t="s">
        <v>100</v>
      </c>
      <c r="B2660" t="s">
        <v>28</v>
      </c>
      <c r="C2660" s="11">
        <v>1979</v>
      </c>
      <c r="D2660" s="11">
        <v>1357</v>
      </c>
      <c r="E2660" s="12">
        <f t="shared" si="137"/>
        <v>1.4399558569169877</v>
      </c>
      <c r="F2660" s="12">
        <f t="shared" si="138"/>
        <v>0.45121132118132906</v>
      </c>
      <c r="G2660" s="11">
        <v>8849.7999999999993</v>
      </c>
      <c r="H2660" s="11">
        <v>20</v>
      </c>
      <c r="I2660" s="11">
        <v>156.5</v>
      </c>
    </row>
    <row r="2661" spans="1:9" x14ac:dyDescent="0.35">
      <c r="A2661" t="s">
        <v>101</v>
      </c>
      <c r="B2661" t="s">
        <v>28</v>
      </c>
      <c r="C2661" s="11">
        <v>1979</v>
      </c>
      <c r="D2661" s="11">
        <v>1265</v>
      </c>
      <c r="E2661" s="12">
        <f t="shared" si="137"/>
        <v>1.3423317310243106</v>
      </c>
      <c r="F2661" s="12">
        <f t="shared" si="138"/>
        <v>0.42062072313513732</v>
      </c>
      <c r="G2661" s="11">
        <v>5830.9</v>
      </c>
      <c r="H2661" s="11">
        <v>20.9</v>
      </c>
      <c r="I2661" s="11">
        <v>380.34</v>
      </c>
    </row>
    <row r="2662" spans="1:9" x14ac:dyDescent="0.35">
      <c r="A2662" t="s">
        <v>38</v>
      </c>
      <c r="B2662" t="s">
        <v>28</v>
      </c>
      <c r="C2662" s="11">
        <v>1979</v>
      </c>
      <c r="D2662" s="11">
        <v>7931</v>
      </c>
      <c r="E2662" s="12">
        <f t="shared" si="137"/>
        <v>8.4158363310306772</v>
      </c>
      <c r="F2662" s="12">
        <f t="shared" si="138"/>
        <v>2.6371090554820347</v>
      </c>
      <c r="G2662" s="11">
        <v>30500</v>
      </c>
      <c r="H2662" s="11">
        <v>21.2</v>
      </c>
      <c r="I2662" s="11">
        <v>496.72</v>
      </c>
    </row>
    <row r="2663" spans="1:9" x14ac:dyDescent="0.35">
      <c r="A2663" t="s">
        <v>24</v>
      </c>
      <c r="B2663" t="s">
        <v>28</v>
      </c>
      <c r="C2663" s="11">
        <v>1979</v>
      </c>
      <c r="D2663" s="11">
        <v>94239</v>
      </c>
      <c r="E2663" s="12">
        <f t="shared" si="137"/>
        <v>100</v>
      </c>
      <c r="F2663" s="12">
        <f t="shared" si="138"/>
        <v>31.335080100815972</v>
      </c>
      <c r="G2663" s="11">
        <v>589845.5</v>
      </c>
    </row>
    <row r="2664" spans="1:9" x14ac:dyDescent="0.35">
      <c r="A2664" t="s">
        <v>102</v>
      </c>
      <c r="B2664" t="s">
        <v>73</v>
      </c>
      <c r="C2664" s="11">
        <v>1979</v>
      </c>
      <c r="D2664" s="11">
        <v>235</v>
      </c>
      <c r="E2664" s="12">
        <f>(D2664/206247)*100</f>
        <v>0.11394105126377595</v>
      </c>
      <c r="F2664" s="12">
        <f t="shared" si="138"/>
        <v>7.8139027617989937E-2</v>
      </c>
      <c r="G2664" s="11">
        <v>663.7</v>
      </c>
      <c r="H2664" s="11">
        <v>22.4</v>
      </c>
      <c r="I2664" s="11">
        <v>145.62</v>
      </c>
    </row>
    <row r="2665" spans="1:9" x14ac:dyDescent="0.35">
      <c r="A2665" t="s">
        <v>74</v>
      </c>
      <c r="B2665" t="s">
        <v>73</v>
      </c>
      <c r="C2665" s="11">
        <v>1979</v>
      </c>
      <c r="D2665" s="11">
        <v>4898</v>
      </c>
      <c r="E2665" s="12">
        <f t="shared" ref="E2665:E2702" si="139">(D2665/206247)*100</f>
        <v>2.3748224216594664</v>
      </c>
      <c r="F2665" s="12">
        <f t="shared" si="138"/>
        <v>1.6286168394592113</v>
      </c>
      <c r="G2665" s="11">
        <v>3234.2</v>
      </c>
      <c r="H2665" s="11">
        <v>20.5</v>
      </c>
      <c r="I2665" s="11">
        <v>115.41</v>
      </c>
    </row>
    <row r="2666" spans="1:9" x14ac:dyDescent="0.35">
      <c r="A2666" t="s">
        <v>40</v>
      </c>
      <c r="B2666" t="s">
        <v>73</v>
      </c>
      <c r="C2666" s="11">
        <v>1979</v>
      </c>
      <c r="D2666" s="11">
        <v>20422</v>
      </c>
      <c r="E2666" s="12">
        <f t="shared" si="139"/>
        <v>9.9017197825907779</v>
      </c>
      <c r="F2666" s="12">
        <f t="shared" si="138"/>
        <v>6.7904477532535754</v>
      </c>
      <c r="G2666" s="11">
        <v>137339.29999999999</v>
      </c>
      <c r="H2666" s="11">
        <v>23</v>
      </c>
      <c r="I2666" s="11">
        <v>128.13999999999999</v>
      </c>
    </row>
    <row r="2667" spans="1:9" x14ac:dyDescent="0.35">
      <c r="A2667" t="s">
        <v>105</v>
      </c>
      <c r="B2667" t="s">
        <v>73</v>
      </c>
      <c r="C2667" s="11">
        <v>1979</v>
      </c>
      <c r="D2667" s="11">
        <v>83</v>
      </c>
      <c r="E2667" s="12">
        <f t="shared" si="139"/>
        <v>4.0243009595291084E-2</v>
      </c>
      <c r="F2667" s="12">
        <f t="shared" si="138"/>
        <v>2.7598039541673038E-2</v>
      </c>
      <c r="G2667" s="11">
        <v>462.3</v>
      </c>
      <c r="H2667" s="11">
        <v>22.8</v>
      </c>
      <c r="I2667" s="11">
        <v>119.52</v>
      </c>
    </row>
    <row r="2668" spans="1:9" x14ac:dyDescent="0.35">
      <c r="A2668" t="s">
        <v>85</v>
      </c>
      <c r="B2668" t="s">
        <v>73</v>
      </c>
      <c r="C2668" s="11">
        <v>1979</v>
      </c>
      <c r="D2668" s="11">
        <v>512</v>
      </c>
      <c r="E2668" s="12">
        <f t="shared" si="139"/>
        <v>0.24824603509384377</v>
      </c>
      <c r="F2668" s="12">
        <f t="shared" si="138"/>
        <v>0.17024332825706742</v>
      </c>
      <c r="G2668" s="11">
        <v>2693.3</v>
      </c>
      <c r="H2668" s="11">
        <v>22.8</v>
      </c>
      <c r="I2668" s="11">
        <v>110.15</v>
      </c>
    </row>
    <row r="2669" spans="1:9" x14ac:dyDescent="0.35">
      <c r="A2669" t="s">
        <v>41</v>
      </c>
      <c r="B2669" t="s">
        <v>73</v>
      </c>
      <c r="C2669" s="11">
        <v>1979</v>
      </c>
      <c r="D2669" s="11">
        <v>102</v>
      </c>
      <c r="E2669" s="12">
        <f t="shared" si="139"/>
        <v>4.9455264803851692E-2</v>
      </c>
      <c r="F2669" s="12">
        <f t="shared" si="138"/>
        <v>3.3915663051212651E-2</v>
      </c>
      <c r="G2669" s="11">
        <v>118.5</v>
      </c>
      <c r="H2669" s="11">
        <v>23.6</v>
      </c>
      <c r="I2669" s="11">
        <v>843.04</v>
      </c>
    </row>
    <row r="2670" spans="1:9" x14ac:dyDescent="0.35">
      <c r="A2670" t="s">
        <v>42</v>
      </c>
      <c r="B2670" t="s">
        <v>73</v>
      </c>
      <c r="C2670" s="11">
        <v>1979</v>
      </c>
      <c r="D2670" s="11">
        <v>22689</v>
      </c>
      <c r="E2670" s="12">
        <f t="shared" si="139"/>
        <v>11.000887285633246</v>
      </c>
      <c r="F2670" s="12">
        <f t="shared" si="138"/>
        <v>7.5442399898918033</v>
      </c>
      <c r="G2670" s="11">
        <v>82710.8</v>
      </c>
      <c r="H2670" s="11">
        <v>22.6</v>
      </c>
      <c r="I2670" s="11">
        <v>335.7</v>
      </c>
    </row>
    <row r="2671" spans="1:9" x14ac:dyDescent="0.35">
      <c r="A2671" t="s">
        <v>43</v>
      </c>
      <c r="B2671" t="s">
        <v>73</v>
      </c>
      <c r="C2671" s="11">
        <v>1979</v>
      </c>
      <c r="D2671" s="11">
        <v>26326</v>
      </c>
      <c r="E2671" s="12">
        <f t="shared" si="139"/>
        <v>12.764306874766662</v>
      </c>
      <c r="F2671" s="12">
        <f t="shared" si="138"/>
        <v>8.7535661322178857</v>
      </c>
      <c r="G2671" s="11">
        <v>186023.8</v>
      </c>
      <c r="H2671" s="11">
        <v>22.7</v>
      </c>
      <c r="I2671" s="11">
        <v>132.65</v>
      </c>
    </row>
    <row r="2672" spans="1:9" x14ac:dyDescent="0.35">
      <c r="A2672" t="s">
        <v>45</v>
      </c>
      <c r="B2672" t="s">
        <v>73</v>
      </c>
      <c r="C2672" s="11">
        <v>1979</v>
      </c>
      <c r="D2672" s="11">
        <v>2778</v>
      </c>
      <c r="E2672" s="12">
        <f t="shared" si="139"/>
        <v>1.3469286825990197</v>
      </c>
      <c r="F2672" s="12">
        <f t="shared" si="138"/>
        <v>0.92370305839479161</v>
      </c>
      <c r="G2672" s="11">
        <v>20044.7</v>
      </c>
      <c r="H2672" s="11">
        <v>23.4</v>
      </c>
      <c r="I2672" s="11">
        <v>109.5</v>
      </c>
    </row>
    <row r="2673" spans="1:9" x14ac:dyDescent="0.35">
      <c r="A2673" t="s">
        <v>46</v>
      </c>
      <c r="B2673" t="s">
        <v>73</v>
      </c>
      <c r="C2673" s="11">
        <v>1979</v>
      </c>
      <c r="D2673" s="11">
        <v>1041</v>
      </c>
      <c r="E2673" s="12">
        <f t="shared" si="139"/>
        <v>0.50473461432166289</v>
      </c>
      <c r="F2673" s="12">
        <f t="shared" si="138"/>
        <v>0.34613926702267028</v>
      </c>
      <c r="G2673" s="11">
        <v>7908.9</v>
      </c>
      <c r="H2673" s="11">
        <v>22.5</v>
      </c>
      <c r="I2673" s="11">
        <v>115.97</v>
      </c>
    </row>
    <row r="2674" spans="1:9" x14ac:dyDescent="0.35">
      <c r="A2674" t="s">
        <v>47</v>
      </c>
      <c r="B2674" t="s">
        <v>73</v>
      </c>
      <c r="C2674" s="11">
        <v>1979</v>
      </c>
      <c r="D2674" s="11">
        <v>46</v>
      </c>
      <c r="E2674" s="12">
        <f t="shared" si="139"/>
        <v>2.2303354715462527E-2</v>
      </c>
      <c r="F2674" s="12">
        <f t="shared" si="138"/>
        <v>1.52952990230959E-2</v>
      </c>
      <c r="G2674" s="11">
        <v>385.2</v>
      </c>
      <c r="H2674" s="11">
        <v>20.9</v>
      </c>
      <c r="I2674" s="11">
        <v>430.51</v>
      </c>
    </row>
    <row r="2675" spans="1:9" x14ac:dyDescent="0.35">
      <c r="A2675" t="s">
        <v>87</v>
      </c>
      <c r="B2675" t="s">
        <v>73</v>
      </c>
      <c r="C2675" s="11">
        <v>1979</v>
      </c>
      <c r="D2675" s="11">
        <v>651</v>
      </c>
      <c r="E2675" s="12">
        <f t="shared" si="139"/>
        <v>0.31564095477752402</v>
      </c>
      <c r="F2675" s="12">
        <f t="shared" si="138"/>
        <v>0.21646173182685724</v>
      </c>
      <c r="G2675" s="11">
        <v>1927.7</v>
      </c>
      <c r="H2675" s="11">
        <v>22.6</v>
      </c>
      <c r="I2675" s="11">
        <v>315.42</v>
      </c>
    </row>
    <row r="2676" spans="1:9" x14ac:dyDescent="0.35">
      <c r="A2676" t="s">
        <v>75</v>
      </c>
      <c r="B2676" t="s">
        <v>73</v>
      </c>
      <c r="C2676" s="11">
        <v>1979</v>
      </c>
      <c r="D2676" s="11">
        <v>5249</v>
      </c>
      <c r="E2676" s="12">
        <f t="shared" si="139"/>
        <v>2.5450067152491913</v>
      </c>
      <c r="F2676" s="12">
        <f t="shared" si="138"/>
        <v>1.7453266211354432</v>
      </c>
      <c r="G2676" s="11">
        <v>23973.4</v>
      </c>
      <c r="H2676" s="11">
        <v>20.8</v>
      </c>
      <c r="I2676" s="11">
        <v>270.08</v>
      </c>
    </row>
    <row r="2677" spans="1:9" x14ac:dyDescent="0.35">
      <c r="A2677" t="s">
        <v>88</v>
      </c>
      <c r="B2677" t="s">
        <v>73</v>
      </c>
      <c r="C2677" s="11">
        <v>1979</v>
      </c>
      <c r="D2677" s="11">
        <v>4317</v>
      </c>
      <c r="E2677" s="12">
        <f t="shared" si="139"/>
        <v>2.0931213544924292</v>
      </c>
      <c r="F2677" s="12">
        <f t="shared" si="138"/>
        <v>1.4354305626675001</v>
      </c>
      <c r="G2677" s="11">
        <v>14431.1</v>
      </c>
      <c r="H2677" s="11">
        <v>22</v>
      </c>
      <c r="I2677" s="11">
        <v>314.75</v>
      </c>
    </row>
    <row r="2678" spans="1:9" x14ac:dyDescent="0.35">
      <c r="A2678" t="s">
        <v>119</v>
      </c>
      <c r="B2678" t="s">
        <v>73</v>
      </c>
      <c r="C2678" s="11">
        <v>1979</v>
      </c>
      <c r="D2678" s="11">
        <v>109</v>
      </c>
      <c r="E2678" s="12">
        <f t="shared" si="139"/>
        <v>5.2849253564900341E-2</v>
      </c>
      <c r="F2678" s="12">
        <f t="shared" si="138"/>
        <v>3.6243208554727242E-2</v>
      </c>
      <c r="G2678" s="11">
        <v>79.5</v>
      </c>
      <c r="H2678" s="11">
        <v>20.9</v>
      </c>
      <c r="I2678" s="11">
        <v>210.47</v>
      </c>
    </row>
    <row r="2679" spans="1:9" x14ac:dyDescent="0.35">
      <c r="A2679" t="s">
        <v>76</v>
      </c>
      <c r="B2679" t="s">
        <v>73</v>
      </c>
      <c r="C2679" s="11">
        <v>1979</v>
      </c>
      <c r="D2679" s="11">
        <v>17355</v>
      </c>
      <c r="E2679" s="12">
        <f t="shared" si="139"/>
        <v>8.4146678497141778</v>
      </c>
      <c r="F2679" s="12">
        <f t="shared" si="138"/>
        <v>5.7706503162136817</v>
      </c>
      <c r="G2679" s="11">
        <v>158016</v>
      </c>
      <c r="H2679" s="11">
        <v>21.2</v>
      </c>
      <c r="I2679" s="11">
        <v>124.5</v>
      </c>
    </row>
    <row r="2680" spans="1:9" x14ac:dyDescent="0.35">
      <c r="A2680" t="s">
        <v>109</v>
      </c>
      <c r="B2680" t="s">
        <v>73</v>
      </c>
      <c r="C2680" s="11">
        <v>1979</v>
      </c>
      <c r="D2680" s="11">
        <v>113</v>
      </c>
      <c r="E2680" s="12">
        <f t="shared" si="139"/>
        <v>5.4788675714070999E-2</v>
      </c>
      <c r="F2680" s="12">
        <f t="shared" si="138"/>
        <v>3.7573234556735585E-2</v>
      </c>
      <c r="G2680" s="11">
        <v>263.89999999999998</v>
      </c>
      <c r="H2680" s="11">
        <v>22</v>
      </c>
      <c r="I2680" s="11">
        <v>160.52000000000001</v>
      </c>
    </row>
    <row r="2681" spans="1:9" x14ac:dyDescent="0.35">
      <c r="A2681" t="s">
        <v>53</v>
      </c>
      <c r="B2681" t="s">
        <v>73</v>
      </c>
      <c r="C2681" s="11">
        <v>1979</v>
      </c>
      <c r="D2681" s="11">
        <v>144</v>
      </c>
      <c r="E2681" s="12">
        <f t="shared" si="139"/>
        <v>6.9819197370143568E-2</v>
      </c>
      <c r="F2681" s="12">
        <f t="shared" si="138"/>
        <v>4.7880936072300213E-2</v>
      </c>
      <c r="G2681" s="11">
        <v>666.5</v>
      </c>
      <c r="H2681" s="11">
        <v>23.2</v>
      </c>
      <c r="I2681" s="11">
        <v>225.85</v>
      </c>
    </row>
    <row r="2682" spans="1:9" x14ac:dyDescent="0.35">
      <c r="A2682" t="s">
        <v>78</v>
      </c>
      <c r="B2682" t="s">
        <v>73</v>
      </c>
      <c r="C2682" s="11">
        <v>1979</v>
      </c>
      <c r="D2682" s="11">
        <v>941</v>
      </c>
      <c r="E2682" s="12">
        <f t="shared" si="139"/>
        <v>0.4562490605923965</v>
      </c>
      <c r="F2682" s="12">
        <f t="shared" si="138"/>
        <v>0.31288861697246179</v>
      </c>
      <c r="G2682" s="11">
        <v>1200.7</v>
      </c>
      <c r="H2682" s="11">
        <v>24.2</v>
      </c>
      <c r="I2682" s="11">
        <v>134.22</v>
      </c>
    </row>
    <row r="2683" spans="1:9" x14ac:dyDescent="0.35">
      <c r="A2683" t="s">
        <v>54</v>
      </c>
      <c r="B2683" t="s">
        <v>73</v>
      </c>
      <c r="C2683" s="11">
        <v>1979</v>
      </c>
      <c r="D2683" s="11">
        <v>2743</v>
      </c>
      <c r="E2683" s="12">
        <f t="shared" si="139"/>
        <v>1.3299587387937764</v>
      </c>
      <c r="F2683" s="12">
        <f t="shared" si="138"/>
        <v>0.91206533087721864</v>
      </c>
      <c r="G2683" s="11">
        <v>9748.5</v>
      </c>
      <c r="H2683" s="11">
        <v>22.8</v>
      </c>
      <c r="I2683" s="11">
        <v>381.09</v>
      </c>
    </row>
    <row r="2684" spans="1:9" x14ac:dyDescent="0.35">
      <c r="A2684" t="s">
        <v>55</v>
      </c>
      <c r="B2684" t="s">
        <v>73</v>
      </c>
      <c r="C2684" s="11">
        <v>1979</v>
      </c>
      <c r="D2684" s="11">
        <v>4372</v>
      </c>
      <c r="E2684" s="12">
        <f t="shared" si="139"/>
        <v>2.1197884090435255</v>
      </c>
      <c r="F2684" s="12">
        <f t="shared" si="138"/>
        <v>1.4537184201951148</v>
      </c>
      <c r="G2684" s="11">
        <v>24308</v>
      </c>
      <c r="H2684" s="11">
        <v>23.6</v>
      </c>
      <c r="I2684" s="11">
        <v>113.93</v>
      </c>
    </row>
    <row r="2685" spans="1:9" x14ac:dyDescent="0.35">
      <c r="A2685" t="s">
        <v>79</v>
      </c>
      <c r="B2685" t="s">
        <v>73</v>
      </c>
      <c r="C2685" s="11">
        <v>1979</v>
      </c>
      <c r="D2685" s="11">
        <v>83</v>
      </c>
      <c r="E2685" s="12">
        <f t="shared" si="139"/>
        <v>4.0243009595291084E-2</v>
      </c>
      <c r="F2685" s="12">
        <f t="shared" si="138"/>
        <v>2.7598039541673038E-2</v>
      </c>
      <c r="G2685" s="11">
        <v>73.099999999999994</v>
      </c>
      <c r="H2685" s="11">
        <v>21.1</v>
      </c>
      <c r="I2685" s="11">
        <v>450</v>
      </c>
    </row>
    <row r="2686" spans="1:9" x14ac:dyDescent="0.35">
      <c r="A2686" t="s">
        <v>57</v>
      </c>
      <c r="B2686" t="s">
        <v>73</v>
      </c>
      <c r="C2686" s="11">
        <v>1979</v>
      </c>
      <c r="D2686" s="11">
        <v>508</v>
      </c>
      <c r="E2686" s="12">
        <f t="shared" si="139"/>
        <v>0.24630661294467315</v>
      </c>
      <c r="F2686" s="12">
        <f t="shared" si="138"/>
        <v>0.1689133022550591</v>
      </c>
      <c r="G2686" s="11">
        <v>2431.6999999999998</v>
      </c>
      <c r="H2686" s="11">
        <v>23.5</v>
      </c>
      <c r="I2686" s="11">
        <v>133.69999999999999</v>
      </c>
    </row>
    <row r="2687" spans="1:9" x14ac:dyDescent="0.35">
      <c r="A2687" t="s">
        <v>59</v>
      </c>
      <c r="B2687" t="s">
        <v>73</v>
      </c>
      <c r="C2687" s="11">
        <v>1979</v>
      </c>
      <c r="D2687" s="11">
        <v>12861</v>
      </c>
      <c r="E2687" s="12">
        <f t="shared" si="139"/>
        <v>6.2357270651209475</v>
      </c>
      <c r="F2687" s="12">
        <f t="shared" si="138"/>
        <v>4.2763661029573132</v>
      </c>
      <c r="G2687" s="11">
        <v>50860</v>
      </c>
      <c r="H2687" s="11">
        <v>23.5</v>
      </c>
      <c r="I2687" s="11">
        <v>204.24</v>
      </c>
    </row>
    <row r="2688" spans="1:9" x14ac:dyDescent="0.35">
      <c r="A2688" t="s">
        <v>60</v>
      </c>
      <c r="B2688" t="s">
        <v>73</v>
      </c>
      <c r="C2688" s="11">
        <v>1979</v>
      </c>
      <c r="D2688" s="11">
        <v>9635</v>
      </c>
      <c r="E2688" s="12">
        <f t="shared" si="139"/>
        <v>4.6715831018148144</v>
      </c>
      <c r="F2688" s="12">
        <f t="shared" si="138"/>
        <v>3.2037001323375871</v>
      </c>
      <c r="G2688" s="11">
        <v>32854.300000000003</v>
      </c>
      <c r="H2688" s="11">
        <v>22.3</v>
      </c>
      <c r="I2688" s="11">
        <v>367.04</v>
      </c>
    </row>
    <row r="2689" spans="1:9" x14ac:dyDescent="0.35">
      <c r="A2689" t="s">
        <v>113</v>
      </c>
      <c r="B2689" t="s">
        <v>73</v>
      </c>
      <c r="C2689" s="11">
        <v>1979</v>
      </c>
      <c r="D2689" s="11">
        <v>661</v>
      </c>
      <c r="E2689" s="12">
        <f t="shared" si="139"/>
        <v>0.32048951015045068</v>
      </c>
      <c r="F2689" s="12">
        <f t="shared" si="138"/>
        <v>0.21978679683187807</v>
      </c>
      <c r="G2689" s="11">
        <v>3819</v>
      </c>
      <c r="H2689" s="11">
        <v>19.8</v>
      </c>
      <c r="I2689" s="11">
        <v>237.61</v>
      </c>
    </row>
    <row r="2690" spans="1:9" x14ac:dyDescent="0.35">
      <c r="A2690" t="s">
        <v>115</v>
      </c>
      <c r="B2690" t="s">
        <v>73</v>
      </c>
      <c r="C2690" s="11">
        <v>1979</v>
      </c>
      <c r="D2690" s="11">
        <v>138</v>
      </c>
      <c r="E2690" s="12">
        <f t="shared" si="139"/>
        <v>6.6910064146387588E-2</v>
      </c>
      <c r="F2690" s="12">
        <f t="shared" si="138"/>
        <v>4.5885897069287702E-2</v>
      </c>
      <c r="G2690" s="11">
        <v>493</v>
      </c>
      <c r="H2690" s="11">
        <v>21.6</v>
      </c>
      <c r="I2690" s="11">
        <v>327.61</v>
      </c>
    </row>
    <row r="2691" spans="1:9" x14ac:dyDescent="0.35">
      <c r="A2691" t="s">
        <v>63</v>
      </c>
      <c r="B2691" t="s">
        <v>73</v>
      </c>
      <c r="C2691" s="11">
        <v>1979</v>
      </c>
      <c r="D2691" s="11">
        <v>2573</v>
      </c>
      <c r="E2691" s="12">
        <f t="shared" si="139"/>
        <v>1.2475332974540236</v>
      </c>
      <c r="F2691" s="12">
        <f t="shared" si="138"/>
        <v>0.85553922579186414</v>
      </c>
      <c r="G2691" s="11">
        <v>14751.2</v>
      </c>
      <c r="H2691" s="11">
        <v>23.3</v>
      </c>
      <c r="I2691" s="11">
        <v>125.11</v>
      </c>
    </row>
    <row r="2692" spans="1:9" x14ac:dyDescent="0.35">
      <c r="A2692" t="s">
        <v>80</v>
      </c>
      <c r="B2692" t="s">
        <v>73</v>
      </c>
      <c r="C2692" s="11">
        <v>1979</v>
      </c>
      <c r="D2692" s="11">
        <v>11534</v>
      </c>
      <c r="E2692" s="12">
        <f t="shared" si="139"/>
        <v>5.5923237671335828</v>
      </c>
      <c r="F2692" s="12">
        <f t="shared" si="138"/>
        <v>3.8351299767910465</v>
      </c>
      <c r="G2692" s="11">
        <v>82517.100000000006</v>
      </c>
      <c r="H2692" s="11">
        <v>23.1</v>
      </c>
      <c r="I2692" s="11">
        <v>124.17</v>
      </c>
    </row>
    <row r="2693" spans="1:9" x14ac:dyDescent="0.35">
      <c r="A2693" t="s">
        <v>64</v>
      </c>
      <c r="B2693" t="s">
        <v>73</v>
      </c>
      <c r="C2693" s="11">
        <v>1979</v>
      </c>
      <c r="D2693" s="11">
        <v>18337</v>
      </c>
      <c r="E2693" s="12">
        <f t="shared" si="139"/>
        <v>8.8907959873355722</v>
      </c>
      <c r="F2693" s="12">
        <f t="shared" si="138"/>
        <v>6.0971716997067293</v>
      </c>
      <c r="G2693" s="11">
        <v>124407.7</v>
      </c>
      <c r="H2693" s="11">
        <v>23.4</v>
      </c>
      <c r="I2693" s="11">
        <v>117.04</v>
      </c>
    </row>
    <row r="2694" spans="1:9" x14ac:dyDescent="0.35">
      <c r="A2694" t="s">
        <v>90</v>
      </c>
      <c r="B2694" t="s">
        <v>73</v>
      </c>
      <c r="C2694" s="11">
        <v>1979</v>
      </c>
      <c r="D2694" s="11">
        <v>2546</v>
      </c>
      <c r="E2694" s="12">
        <f t="shared" si="139"/>
        <v>1.2344421979471216</v>
      </c>
      <c r="F2694" s="12">
        <f t="shared" si="138"/>
        <v>0.84656155027830804</v>
      </c>
      <c r="G2694" s="11">
        <v>13420.2</v>
      </c>
      <c r="H2694" s="11">
        <v>20.9</v>
      </c>
      <c r="I2694" s="11">
        <v>124.58</v>
      </c>
    </row>
    <row r="2695" spans="1:9" x14ac:dyDescent="0.35">
      <c r="A2695" t="s">
        <v>65</v>
      </c>
      <c r="B2695" t="s">
        <v>73</v>
      </c>
      <c r="C2695" s="11">
        <v>1979</v>
      </c>
      <c r="D2695" s="11">
        <v>197</v>
      </c>
      <c r="E2695" s="12">
        <f t="shared" si="139"/>
        <v>9.5516540846654743E-2</v>
      </c>
      <c r="F2695" s="12">
        <f t="shared" si="138"/>
        <v>6.550378059891071E-2</v>
      </c>
      <c r="G2695" s="11">
        <v>867.2</v>
      </c>
      <c r="H2695" s="11">
        <v>24.3</v>
      </c>
      <c r="I2695" s="11">
        <v>113.54</v>
      </c>
    </row>
    <row r="2696" spans="1:9" x14ac:dyDescent="0.35">
      <c r="A2696" t="s">
        <v>116</v>
      </c>
      <c r="B2696" t="s">
        <v>73</v>
      </c>
      <c r="C2696" s="11">
        <v>1979</v>
      </c>
      <c r="D2696" s="11">
        <v>258</v>
      </c>
      <c r="E2696" s="12">
        <f t="shared" si="139"/>
        <v>0.12509272862150722</v>
      </c>
      <c r="F2696" s="12">
        <f t="shared" si="138"/>
        <v>8.5786677129537886E-2</v>
      </c>
      <c r="G2696" s="11">
        <v>1027.3</v>
      </c>
      <c r="H2696" s="11">
        <v>22.4</v>
      </c>
      <c r="I2696" s="11">
        <v>126.84</v>
      </c>
    </row>
    <row r="2697" spans="1:9" x14ac:dyDescent="0.35">
      <c r="A2697" t="s">
        <v>83</v>
      </c>
      <c r="B2697" t="s">
        <v>73</v>
      </c>
      <c r="C2697" s="11">
        <v>1979</v>
      </c>
      <c r="D2697" s="11">
        <v>35</v>
      </c>
      <c r="E2697" s="12">
        <f t="shared" si="139"/>
        <v>1.6969943805243227E-2</v>
      </c>
      <c r="F2697" s="12">
        <f t="shared" si="138"/>
        <v>1.1637727517572968E-2</v>
      </c>
      <c r="G2697" s="11">
        <v>98.2</v>
      </c>
      <c r="H2697" s="11">
        <v>24.2</v>
      </c>
    </row>
    <row r="2698" spans="1:9" x14ac:dyDescent="0.35">
      <c r="A2698" t="s">
        <v>91</v>
      </c>
      <c r="B2698" t="s">
        <v>73</v>
      </c>
      <c r="C2698" s="11">
        <v>1979</v>
      </c>
      <c r="D2698" s="11">
        <v>1108</v>
      </c>
      <c r="E2698" s="12">
        <f t="shared" si="139"/>
        <v>0.53721993532027135</v>
      </c>
      <c r="F2698" s="12">
        <f t="shared" si="138"/>
        <v>0.36841720255630994</v>
      </c>
      <c r="G2698" s="11">
        <v>6406.2</v>
      </c>
      <c r="H2698" s="11">
        <v>22.1</v>
      </c>
      <c r="I2698" s="11">
        <v>121.37</v>
      </c>
    </row>
    <row r="2699" spans="1:9" x14ac:dyDescent="0.35">
      <c r="A2699" t="s">
        <v>122</v>
      </c>
      <c r="B2699" t="s">
        <v>73</v>
      </c>
      <c r="C2699" s="11">
        <v>1979</v>
      </c>
      <c r="D2699" s="11">
        <v>84</v>
      </c>
      <c r="E2699" s="12">
        <f t="shared" si="139"/>
        <v>4.0727865132583745E-2</v>
      </c>
      <c r="F2699" s="12">
        <f t="shared" si="138"/>
        <v>2.7930546042175129E-2</v>
      </c>
      <c r="G2699" s="11">
        <v>537.20000000000005</v>
      </c>
      <c r="H2699" s="11">
        <v>23.4</v>
      </c>
      <c r="I2699" s="11">
        <v>114.53</v>
      </c>
    </row>
    <row r="2700" spans="1:9" x14ac:dyDescent="0.35">
      <c r="A2700" t="s">
        <v>82</v>
      </c>
      <c r="B2700" t="s">
        <v>73</v>
      </c>
      <c r="C2700" s="11">
        <v>1979</v>
      </c>
      <c r="D2700" s="11">
        <v>1955</v>
      </c>
      <c r="E2700" s="12">
        <f t="shared" si="139"/>
        <v>0.94789257540715754</v>
      </c>
      <c r="F2700" s="12">
        <f t="shared" si="138"/>
        <v>0.6500502084815758</v>
      </c>
      <c r="G2700" s="11">
        <v>15488.8</v>
      </c>
      <c r="H2700" s="11">
        <v>22.6</v>
      </c>
      <c r="I2700" s="11">
        <v>118.77</v>
      </c>
    </row>
    <row r="2701" spans="1:9" x14ac:dyDescent="0.35">
      <c r="A2701" t="s">
        <v>68</v>
      </c>
      <c r="B2701" t="s">
        <v>73</v>
      </c>
      <c r="C2701" s="11">
        <v>1979</v>
      </c>
      <c r="D2701" s="11">
        <v>28608</v>
      </c>
      <c r="E2701" s="12">
        <f t="shared" si="139"/>
        <v>13.870747210868522</v>
      </c>
      <c r="F2701" s="12">
        <f t="shared" si="138"/>
        <v>9.5123459663636432</v>
      </c>
      <c r="G2701" s="11">
        <v>106268.1</v>
      </c>
      <c r="H2701" s="11">
        <v>22</v>
      </c>
      <c r="I2701" s="11">
        <v>284.52999999999997</v>
      </c>
    </row>
    <row r="2702" spans="1:9" x14ac:dyDescent="0.35">
      <c r="A2702" t="s">
        <v>70</v>
      </c>
      <c r="B2702" t="s">
        <v>73</v>
      </c>
      <c r="C2702" s="11">
        <v>1979</v>
      </c>
      <c r="D2702" s="11">
        <v>206247</v>
      </c>
      <c r="E2702" s="12">
        <f t="shared" si="139"/>
        <v>100</v>
      </c>
      <c r="F2702" s="12">
        <f t="shared" si="138"/>
        <v>68.578468209053483</v>
      </c>
      <c r="G2702" s="11">
        <v>1132520.2999999998</v>
      </c>
    </row>
    <row r="2703" spans="1:9" x14ac:dyDescent="0.35">
      <c r="A2703" t="s">
        <v>111</v>
      </c>
      <c r="B2703" t="s">
        <v>73</v>
      </c>
      <c r="C2703" s="11">
        <v>1979</v>
      </c>
      <c r="D2703" s="11">
        <v>260</v>
      </c>
      <c r="F2703" s="12">
        <f>(D2703/300746)*100</f>
        <v>8.6451690130542061E-2</v>
      </c>
      <c r="G2703" s="11">
        <v>1816.7</v>
      </c>
      <c r="H2703" s="11">
        <v>21.6</v>
      </c>
      <c r="I2703" s="11">
        <v>126.51</v>
      </c>
    </row>
    <row r="2704" spans="1:9" x14ac:dyDescent="0.35">
      <c r="A2704" t="s">
        <v>30</v>
      </c>
      <c r="B2704" t="s">
        <v>28</v>
      </c>
      <c r="C2704" s="11">
        <v>1978</v>
      </c>
      <c r="D2704" s="11">
        <v>1831</v>
      </c>
      <c r="E2704" s="12">
        <f>(D2704/93883)*100</f>
        <v>1.9502998412918207</v>
      </c>
      <c r="F2704" s="12">
        <f>(D2704/312894)*100</f>
        <v>0.58518220227936613</v>
      </c>
      <c r="G2704" s="11">
        <v>15669.7</v>
      </c>
      <c r="H2704" s="11">
        <v>17.2</v>
      </c>
      <c r="I2704" s="11">
        <v>169.2</v>
      </c>
    </row>
    <row r="2705" spans="1:9" x14ac:dyDescent="0.35">
      <c r="A2705" t="s">
        <v>31</v>
      </c>
      <c r="B2705" t="s">
        <v>28</v>
      </c>
      <c r="C2705" s="11">
        <v>1978</v>
      </c>
      <c r="D2705" s="11">
        <v>11338</v>
      </c>
      <c r="E2705" s="12">
        <f t="shared" ref="E2705:E2729" si="140">(D2705/93883)*100</f>
        <v>12.076733806972509</v>
      </c>
      <c r="F2705" s="12">
        <f t="shared" ref="F2705:F2768" si="141">(D2705/312894)*100</f>
        <v>3.623591375993148</v>
      </c>
      <c r="G2705" s="11">
        <v>21491.7</v>
      </c>
      <c r="H2705" s="11">
        <v>23</v>
      </c>
      <c r="I2705" s="11">
        <v>823.23</v>
      </c>
    </row>
    <row r="2706" spans="1:9" x14ac:dyDescent="0.35">
      <c r="A2706" t="s">
        <v>3</v>
      </c>
      <c r="B2706" t="s">
        <v>28</v>
      </c>
      <c r="C2706" s="11">
        <v>1978</v>
      </c>
      <c r="D2706" s="11">
        <v>19671</v>
      </c>
      <c r="E2706" s="12">
        <f t="shared" si="140"/>
        <v>20.952675138203936</v>
      </c>
      <c r="F2706" s="12">
        <f t="shared" si="141"/>
        <v>6.286793610615736</v>
      </c>
      <c r="G2706" s="11">
        <v>137291.70000000001</v>
      </c>
      <c r="H2706" s="11">
        <v>18.899999999999999</v>
      </c>
      <c r="I2706" s="11">
        <v>280.73</v>
      </c>
    </row>
    <row r="2707" spans="1:9" x14ac:dyDescent="0.35">
      <c r="A2707" t="s">
        <v>97</v>
      </c>
      <c r="B2707" t="s">
        <v>28</v>
      </c>
      <c r="C2707" s="11">
        <v>1978</v>
      </c>
      <c r="D2707" s="11">
        <v>2671</v>
      </c>
      <c r="E2707" s="12">
        <f t="shared" si="140"/>
        <v>2.8450305167069652</v>
      </c>
      <c r="F2707" s="12">
        <f t="shared" si="141"/>
        <v>0.8536437259902715</v>
      </c>
      <c r="G2707" s="11">
        <v>21723.3</v>
      </c>
      <c r="H2707" s="11">
        <v>19.399999999999999</v>
      </c>
      <c r="I2707" s="11">
        <v>209.72</v>
      </c>
    </row>
    <row r="2708" spans="1:9" x14ac:dyDescent="0.35">
      <c r="A2708" t="s">
        <v>106</v>
      </c>
      <c r="B2708" t="s">
        <v>28</v>
      </c>
      <c r="C2708" s="11">
        <v>1978</v>
      </c>
      <c r="D2708" s="11">
        <v>304</v>
      </c>
      <c r="E2708" s="12">
        <f t="shared" si="140"/>
        <v>0.32380729205500464</v>
      </c>
      <c r="F2708" s="12">
        <f t="shared" si="141"/>
        <v>9.7157503819184768E-2</v>
      </c>
      <c r="G2708" s="11">
        <v>2427.9</v>
      </c>
      <c r="H2708" s="11">
        <v>17.899999999999999</v>
      </c>
      <c r="I2708" s="11">
        <v>143.24</v>
      </c>
    </row>
    <row r="2709" spans="1:9" x14ac:dyDescent="0.35">
      <c r="A2709" t="s">
        <v>107</v>
      </c>
      <c r="B2709" t="s">
        <v>28</v>
      </c>
      <c r="C2709" s="11">
        <v>1978</v>
      </c>
      <c r="D2709" s="11">
        <v>416</v>
      </c>
      <c r="E2709" s="12">
        <f t="shared" si="140"/>
        <v>0.44310471544369057</v>
      </c>
      <c r="F2709" s="12">
        <f t="shared" si="141"/>
        <v>0.13295237364730547</v>
      </c>
      <c r="G2709" s="11">
        <v>2335.9</v>
      </c>
      <c r="H2709" s="11">
        <v>21.5</v>
      </c>
      <c r="I2709" s="11">
        <v>247.61</v>
      </c>
    </row>
    <row r="2710" spans="1:9" x14ac:dyDescent="0.35">
      <c r="A2710" t="s">
        <v>108</v>
      </c>
      <c r="B2710" t="s">
        <v>28</v>
      </c>
      <c r="C2710" s="11">
        <v>1978</v>
      </c>
      <c r="D2710" s="11">
        <v>351</v>
      </c>
      <c r="E2710" s="12">
        <f t="shared" si="140"/>
        <v>0.37386960365561389</v>
      </c>
      <c r="F2710" s="12">
        <f t="shared" si="141"/>
        <v>0.112178565264914</v>
      </c>
      <c r="G2710" s="11">
        <v>580.1</v>
      </c>
      <c r="H2710" s="11">
        <v>19</v>
      </c>
    </row>
    <row r="2711" spans="1:9" x14ac:dyDescent="0.35">
      <c r="A2711" t="s">
        <v>4</v>
      </c>
      <c r="B2711" t="s">
        <v>28</v>
      </c>
      <c r="C2711" s="11">
        <v>1978</v>
      </c>
      <c r="D2711" s="11">
        <v>26774</v>
      </c>
      <c r="E2711" s="12">
        <f t="shared" si="140"/>
        <v>28.518475123291758</v>
      </c>
      <c r="F2711" s="12">
        <f t="shared" si="141"/>
        <v>8.5568914712330688</v>
      </c>
      <c r="G2711" s="11">
        <v>234732</v>
      </c>
      <c r="H2711" s="11">
        <v>19.600000000000001</v>
      </c>
      <c r="I2711" s="11">
        <v>233.82</v>
      </c>
    </row>
    <row r="2712" spans="1:9" x14ac:dyDescent="0.35">
      <c r="A2712" t="s">
        <v>5</v>
      </c>
      <c r="B2712" t="s">
        <v>28</v>
      </c>
      <c r="C2712" s="11">
        <v>1978</v>
      </c>
      <c r="D2712" s="11">
        <v>2418</v>
      </c>
      <c r="E2712" s="12">
        <f t="shared" si="140"/>
        <v>2.5755461585164516</v>
      </c>
      <c r="F2712" s="12">
        <f t="shared" si="141"/>
        <v>0.77278567182496305</v>
      </c>
      <c r="G2712" s="11">
        <v>5766.4</v>
      </c>
      <c r="H2712" s="11">
        <v>23</v>
      </c>
      <c r="I2712" s="11">
        <v>727.89</v>
      </c>
    </row>
    <row r="2713" spans="1:9" x14ac:dyDescent="0.35">
      <c r="A2713" t="s">
        <v>98</v>
      </c>
      <c r="B2713" t="s">
        <v>28</v>
      </c>
      <c r="C2713" s="11">
        <v>1978</v>
      </c>
      <c r="D2713" s="11">
        <v>1859</v>
      </c>
      <c r="E2713" s="12">
        <f t="shared" si="140"/>
        <v>1.980124197138992</v>
      </c>
      <c r="F2713" s="12">
        <f t="shared" si="141"/>
        <v>0.59413091973639631</v>
      </c>
      <c r="G2713" s="11">
        <v>7878.2</v>
      </c>
      <c r="H2713" s="11">
        <v>21.5</v>
      </c>
      <c r="I2713" s="11">
        <v>425.51</v>
      </c>
    </row>
    <row r="2714" spans="1:9" x14ac:dyDescent="0.35">
      <c r="A2714" t="s">
        <v>99</v>
      </c>
      <c r="B2714" t="s">
        <v>28</v>
      </c>
      <c r="C2714" s="11">
        <v>1978</v>
      </c>
      <c r="D2714" s="11">
        <v>296</v>
      </c>
      <c r="E2714" s="12">
        <f t="shared" si="140"/>
        <v>0.31528604752724132</v>
      </c>
      <c r="F2714" s="12">
        <f t="shared" si="141"/>
        <v>9.4600727402890439E-2</v>
      </c>
      <c r="G2714" s="11">
        <v>2047.6</v>
      </c>
      <c r="H2714" s="11">
        <v>17.7</v>
      </c>
      <c r="I2714" s="11">
        <v>325.14999999999998</v>
      </c>
    </row>
    <row r="2715" spans="1:9" x14ac:dyDescent="0.35">
      <c r="A2715" t="s">
        <v>8</v>
      </c>
      <c r="B2715" t="s">
        <v>28</v>
      </c>
      <c r="C2715" s="11">
        <v>1978</v>
      </c>
      <c r="D2715" s="11">
        <v>810</v>
      </c>
      <c r="E2715" s="12">
        <f t="shared" si="140"/>
        <v>0.86277600843603208</v>
      </c>
      <c r="F2715" s="12">
        <f t="shared" si="141"/>
        <v>0.25887361214980154</v>
      </c>
      <c r="G2715" s="11">
        <v>5077</v>
      </c>
      <c r="H2715" s="11">
        <v>21</v>
      </c>
      <c r="I2715" s="11">
        <v>253.07</v>
      </c>
    </row>
    <row r="2716" spans="1:9" x14ac:dyDescent="0.35">
      <c r="A2716" t="s">
        <v>121</v>
      </c>
      <c r="B2716" t="s">
        <v>28</v>
      </c>
      <c r="C2716" s="11">
        <v>1978</v>
      </c>
      <c r="D2716" s="11">
        <v>125</v>
      </c>
      <c r="E2716" s="12">
        <f t="shared" si="140"/>
        <v>0.13314444574630124</v>
      </c>
      <c r="F2716" s="12">
        <f t="shared" si="141"/>
        <v>3.9949631504599001E-2</v>
      </c>
      <c r="G2716" s="11">
        <v>281.7</v>
      </c>
      <c r="H2716" s="11">
        <v>20.5</v>
      </c>
      <c r="I2716" s="11">
        <v>155</v>
      </c>
    </row>
    <row r="2717" spans="1:9" x14ac:dyDescent="0.35">
      <c r="A2717" t="s">
        <v>33</v>
      </c>
      <c r="B2717" t="s">
        <v>28</v>
      </c>
      <c r="C2717" s="11">
        <v>1978</v>
      </c>
      <c r="D2717" s="11">
        <v>874</v>
      </c>
      <c r="E2717" s="12">
        <f t="shared" si="140"/>
        <v>0.93094596465813828</v>
      </c>
      <c r="F2717" s="12">
        <f t="shared" si="141"/>
        <v>0.27932782348015622</v>
      </c>
      <c r="G2717" s="11">
        <v>4692</v>
      </c>
      <c r="H2717" s="11">
        <v>21.9</v>
      </c>
      <c r="I2717" s="11">
        <v>248.49</v>
      </c>
    </row>
    <row r="2718" spans="1:9" x14ac:dyDescent="0.35">
      <c r="A2718" t="s">
        <v>34</v>
      </c>
      <c r="B2718" t="s">
        <v>28</v>
      </c>
      <c r="C2718" s="11">
        <v>1978</v>
      </c>
      <c r="D2718" s="11">
        <v>4016</v>
      </c>
      <c r="E2718" s="12">
        <f t="shared" si="140"/>
        <v>4.2776647529371665</v>
      </c>
      <c r="F2718" s="12">
        <f t="shared" si="141"/>
        <v>1.2835017609797568</v>
      </c>
      <c r="G2718" s="11">
        <v>28458.7</v>
      </c>
      <c r="H2718" s="11">
        <v>18.399999999999999</v>
      </c>
      <c r="I2718" s="11">
        <v>157.34</v>
      </c>
    </row>
    <row r="2719" spans="1:9" x14ac:dyDescent="0.35">
      <c r="A2719" t="s">
        <v>133</v>
      </c>
      <c r="B2719" t="s">
        <v>28</v>
      </c>
      <c r="C2719" s="11">
        <v>1978</v>
      </c>
      <c r="D2719" s="11">
        <v>262</v>
      </c>
      <c r="E2719" s="12">
        <f t="shared" si="140"/>
        <v>0.27907075828424743</v>
      </c>
      <c r="F2719" s="12">
        <f t="shared" si="141"/>
        <v>8.3734427633639502E-2</v>
      </c>
      <c r="G2719" s="11">
        <v>361.4</v>
      </c>
      <c r="H2719" s="11">
        <v>17.5</v>
      </c>
      <c r="I2719" s="11">
        <v>152.81</v>
      </c>
    </row>
    <row r="2720" spans="1:9" x14ac:dyDescent="0.35">
      <c r="A2720" t="s">
        <v>125</v>
      </c>
      <c r="B2720" t="s">
        <v>28</v>
      </c>
      <c r="C2720" s="11">
        <v>1978</v>
      </c>
      <c r="D2720" s="11">
        <v>417</v>
      </c>
      <c r="E2720" s="12">
        <f t="shared" si="140"/>
        <v>0.44416987100966099</v>
      </c>
      <c r="F2720" s="12">
        <f t="shared" si="141"/>
        <v>0.13327197069934227</v>
      </c>
      <c r="G2720" s="11">
        <v>1740.5</v>
      </c>
      <c r="H2720" s="11">
        <v>22.6</v>
      </c>
      <c r="I2720" s="11">
        <v>149.26</v>
      </c>
    </row>
    <row r="2721" spans="1:9" x14ac:dyDescent="0.35">
      <c r="A2721" t="s">
        <v>13</v>
      </c>
      <c r="B2721" t="s">
        <v>28</v>
      </c>
      <c r="C2721" s="11">
        <v>1978</v>
      </c>
      <c r="D2721" s="11">
        <v>1487</v>
      </c>
      <c r="E2721" s="12">
        <f t="shared" si="140"/>
        <v>1.5838863265979997</v>
      </c>
      <c r="F2721" s="12">
        <f t="shared" si="141"/>
        <v>0.47524081637870974</v>
      </c>
      <c r="G2721" s="11">
        <v>3070.2</v>
      </c>
      <c r="H2721" s="11">
        <v>21.8</v>
      </c>
      <c r="I2721" s="11">
        <v>525.17999999999995</v>
      </c>
    </row>
    <row r="2722" spans="1:9" x14ac:dyDescent="0.35">
      <c r="A2722" t="s">
        <v>114</v>
      </c>
      <c r="B2722" t="s">
        <v>28</v>
      </c>
      <c r="C2722" s="11">
        <v>1978</v>
      </c>
      <c r="D2722" s="11">
        <v>72</v>
      </c>
      <c r="E2722" s="12">
        <f t="shared" si="140"/>
        <v>7.6691200749869515E-2</v>
      </c>
      <c r="F2722" s="12">
        <f t="shared" si="141"/>
        <v>2.3010987746649024E-2</v>
      </c>
      <c r="G2722" s="11">
        <v>217.8</v>
      </c>
      <c r="H2722" s="11">
        <v>27.4</v>
      </c>
    </row>
    <row r="2723" spans="1:9" x14ac:dyDescent="0.35">
      <c r="A2723" t="s">
        <v>15</v>
      </c>
      <c r="B2723" t="s">
        <v>28</v>
      </c>
      <c r="C2723" s="11">
        <v>1978</v>
      </c>
      <c r="D2723" s="11">
        <v>3849</v>
      </c>
      <c r="E2723" s="12">
        <f t="shared" si="140"/>
        <v>4.0997837734201079</v>
      </c>
      <c r="F2723" s="12">
        <f t="shared" si="141"/>
        <v>1.2301290532896125</v>
      </c>
      <c r="G2723" s="11">
        <v>12925.1</v>
      </c>
      <c r="H2723" s="11">
        <v>21.8</v>
      </c>
      <c r="I2723" s="11">
        <v>453.62</v>
      </c>
    </row>
    <row r="2724" spans="1:9" x14ac:dyDescent="0.35">
      <c r="A2724" t="s">
        <v>36</v>
      </c>
      <c r="B2724" t="s">
        <v>28</v>
      </c>
      <c r="C2724" s="11">
        <v>1978</v>
      </c>
      <c r="D2724" s="11">
        <v>577</v>
      </c>
      <c r="E2724" s="12">
        <f t="shared" si="140"/>
        <v>0.61459476156492654</v>
      </c>
      <c r="F2724" s="12">
        <f t="shared" si="141"/>
        <v>0.18440749902522899</v>
      </c>
      <c r="G2724" s="11">
        <v>2926.8</v>
      </c>
      <c r="H2724" s="11">
        <v>20.399999999999999</v>
      </c>
      <c r="I2724" s="11">
        <v>318.33999999999997</v>
      </c>
    </row>
    <row r="2725" spans="1:9" x14ac:dyDescent="0.35">
      <c r="A2725" t="s">
        <v>17</v>
      </c>
      <c r="B2725" t="s">
        <v>28</v>
      </c>
      <c r="C2725" s="11">
        <v>1978</v>
      </c>
      <c r="D2725" s="11">
        <v>2709</v>
      </c>
      <c r="E2725" s="12">
        <f t="shared" si="140"/>
        <v>2.8855064282138407</v>
      </c>
      <c r="F2725" s="12">
        <f t="shared" si="141"/>
        <v>0.86578841396766948</v>
      </c>
      <c r="G2725" s="11">
        <v>13575.6</v>
      </c>
      <c r="H2725" s="11">
        <v>19.100000000000001</v>
      </c>
      <c r="I2725" s="11">
        <v>227.29</v>
      </c>
    </row>
    <row r="2726" spans="1:9" x14ac:dyDescent="0.35">
      <c r="A2726" t="s">
        <v>100</v>
      </c>
      <c r="B2726" t="s">
        <v>28</v>
      </c>
      <c r="C2726" s="11">
        <v>1978</v>
      </c>
      <c r="D2726" s="11">
        <v>1505</v>
      </c>
      <c r="E2726" s="12">
        <f t="shared" si="140"/>
        <v>1.603059126785467</v>
      </c>
      <c r="F2726" s="12">
        <f t="shared" si="141"/>
        <v>0.48099356331537202</v>
      </c>
      <c r="G2726" s="11">
        <v>8365.2999999999993</v>
      </c>
      <c r="H2726" s="11">
        <v>19.5</v>
      </c>
      <c r="I2726" s="11">
        <v>163.30000000000001</v>
      </c>
    </row>
    <row r="2727" spans="1:9" x14ac:dyDescent="0.35">
      <c r="A2727" t="s">
        <v>101</v>
      </c>
      <c r="B2727" t="s">
        <v>28</v>
      </c>
      <c r="C2727" s="11">
        <v>1978</v>
      </c>
      <c r="D2727" s="11">
        <v>1288</v>
      </c>
      <c r="E2727" s="12">
        <f t="shared" si="140"/>
        <v>1.371920368969888</v>
      </c>
      <c r="F2727" s="12">
        <f t="shared" si="141"/>
        <v>0.41164100302338813</v>
      </c>
      <c r="G2727" s="11">
        <v>4810.3</v>
      </c>
      <c r="H2727" s="11">
        <v>20.9</v>
      </c>
      <c r="I2727" s="11">
        <v>361.4</v>
      </c>
    </row>
    <row r="2728" spans="1:9" x14ac:dyDescent="0.35">
      <c r="A2728" t="s">
        <v>38</v>
      </c>
      <c r="B2728" t="s">
        <v>28</v>
      </c>
      <c r="C2728" s="11">
        <v>1978</v>
      </c>
      <c r="D2728" s="11">
        <v>7963</v>
      </c>
      <c r="E2728" s="12">
        <f t="shared" si="140"/>
        <v>8.4818337718223749</v>
      </c>
      <c r="F2728" s="12">
        <f t="shared" si="141"/>
        <v>2.5449513253689746</v>
      </c>
      <c r="G2728" s="11">
        <v>22872.5</v>
      </c>
      <c r="H2728" s="11">
        <v>21.8</v>
      </c>
      <c r="I2728" s="11">
        <v>526.24</v>
      </c>
    </row>
    <row r="2729" spans="1:9" x14ac:dyDescent="0.35">
      <c r="A2729" t="s">
        <v>24</v>
      </c>
      <c r="B2729" t="s">
        <v>28</v>
      </c>
      <c r="C2729" s="11">
        <v>1978</v>
      </c>
      <c r="D2729" s="11">
        <v>93883</v>
      </c>
      <c r="E2729" s="12">
        <f t="shared" si="140"/>
        <v>100</v>
      </c>
      <c r="F2729" s="12">
        <f t="shared" si="141"/>
        <v>30.004730036370141</v>
      </c>
      <c r="G2729" s="11">
        <v>561319.40000000014</v>
      </c>
    </row>
    <row r="2730" spans="1:9" x14ac:dyDescent="0.35">
      <c r="A2730" t="s">
        <v>102</v>
      </c>
      <c r="B2730" t="s">
        <v>73</v>
      </c>
      <c r="C2730" s="11">
        <v>1978</v>
      </c>
      <c r="D2730" s="11">
        <v>331</v>
      </c>
      <c r="E2730" s="12">
        <f>(D2730/218751)*100</f>
        <v>0.15131359399499889</v>
      </c>
      <c r="F2730" s="12">
        <f t="shared" si="141"/>
        <v>0.10578662422417814</v>
      </c>
      <c r="G2730" s="11">
        <v>869.6</v>
      </c>
      <c r="H2730" s="11">
        <v>22.1</v>
      </c>
      <c r="I2730" s="11">
        <v>117.33</v>
      </c>
    </row>
    <row r="2731" spans="1:9" x14ac:dyDescent="0.35">
      <c r="A2731" t="s">
        <v>74</v>
      </c>
      <c r="B2731" t="s">
        <v>73</v>
      </c>
      <c r="C2731" s="11">
        <v>1978</v>
      </c>
      <c r="D2731" s="11">
        <v>5511</v>
      </c>
      <c r="E2731" s="12">
        <f t="shared" ref="E2731:E2769" si="142">(D2731/218751)*100</f>
        <v>2.5193027689016279</v>
      </c>
      <c r="F2731" s="12">
        <f t="shared" si="141"/>
        <v>1.7612993537747608</v>
      </c>
      <c r="G2731" s="11">
        <v>12514.9</v>
      </c>
      <c r="H2731" s="11">
        <v>21.3</v>
      </c>
      <c r="I2731" s="11">
        <v>101.45</v>
      </c>
    </row>
    <row r="2732" spans="1:9" x14ac:dyDescent="0.35">
      <c r="A2732" t="s">
        <v>104</v>
      </c>
      <c r="B2732" t="s">
        <v>73</v>
      </c>
      <c r="C2732" s="11">
        <v>1978</v>
      </c>
      <c r="D2732" s="11">
        <v>71</v>
      </c>
      <c r="E2732" s="12">
        <f t="shared" si="142"/>
        <v>3.2456994482310937E-2</v>
      </c>
      <c r="F2732" s="12">
        <f t="shared" si="141"/>
        <v>2.2691390694612231E-2</v>
      </c>
      <c r="G2732" s="11">
        <v>473.7</v>
      </c>
      <c r="H2732" s="11">
        <v>19.399999999999999</v>
      </c>
      <c r="I2732" s="11">
        <v>112.85</v>
      </c>
    </row>
    <row r="2733" spans="1:9" x14ac:dyDescent="0.35">
      <c r="A2733" t="s">
        <v>40</v>
      </c>
      <c r="B2733" t="s">
        <v>73</v>
      </c>
      <c r="C2733" s="11">
        <v>1978</v>
      </c>
      <c r="D2733" s="11">
        <v>21045</v>
      </c>
      <c r="E2733" s="12">
        <f t="shared" si="142"/>
        <v>9.6205274490173753</v>
      </c>
      <c r="F2733" s="12">
        <f t="shared" si="141"/>
        <v>6.7259199601142878</v>
      </c>
      <c r="G2733" s="11">
        <v>129236.4</v>
      </c>
      <c r="H2733" s="11">
        <v>22.5</v>
      </c>
      <c r="I2733" s="11">
        <v>127.69</v>
      </c>
    </row>
    <row r="2734" spans="1:9" x14ac:dyDescent="0.35">
      <c r="A2734" t="s">
        <v>105</v>
      </c>
      <c r="B2734" t="s">
        <v>73</v>
      </c>
      <c r="C2734" s="11">
        <v>1978</v>
      </c>
      <c r="D2734" s="11">
        <v>117</v>
      </c>
      <c r="E2734" s="12">
        <f t="shared" si="142"/>
        <v>5.3485469780709574E-2</v>
      </c>
      <c r="F2734" s="12">
        <f t="shared" si="141"/>
        <v>3.7392855088304665E-2</v>
      </c>
      <c r="G2734" s="11">
        <v>390.4</v>
      </c>
      <c r="H2734" s="11">
        <v>24</v>
      </c>
      <c r="I2734" s="11">
        <v>122.53</v>
      </c>
    </row>
    <row r="2735" spans="1:9" x14ac:dyDescent="0.35">
      <c r="A2735" t="s">
        <v>85</v>
      </c>
      <c r="B2735" t="s">
        <v>73</v>
      </c>
      <c r="C2735" s="11">
        <v>1978</v>
      </c>
      <c r="D2735" s="11">
        <v>554</v>
      </c>
      <c r="E2735" s="12">
        <f t="shared" si="142"/>
        <v>0.25325598511549663</v>
      </c>
      <c r="F2735" s="12">
        <f t="shared" si="141"/>
        <v>0.17705676682838278</v>
      </c>
      <c r="G2735" s="11">
        <v>3631.2</v>
      </c>
      <c r="H2735" s="11">
        <v>21.2</v>
      </c>
      <c r="I2735" s="11">
        <v>109.71</v>
      </c>
    </row>
    <row r="2736" spans="1:9" x14ac:dyDescent="0.35">
      <c r="A2736" t="s">
        <v>41</v>
      </c>
      <c r="B2736" t="s">
        <v>73</v>
      </c>
      <c r="C2736" s="11">
        <v>1978</v>
      </c>
      <c r="D2736" s="11">
        <v>81</v>
      </c>
      <c r="E2736" s="12">
        <f t="shared" si="142"/>
        <v>3.7028402155875863E-2</v>
      </c>
      <c r="F2736" s="12">
        <f t="shared" si="141"/>
        <v>2.5887361214980149E-2</v>
      </c>
      <c r="G2736" s="11">
        <v>114.8</v>
      </c>
      <c r="H2736" s="11">
        <v>24</v>
      </c>
      <c r="I2736" s="11">
        <v>753.07</v>
      </c>
    </row>
    <row r="2737" spans="1:9" x14ac:dyDescent="0.35">
      <c r="A2737" t="s">
        <v>42</v>
      </c>
      <c r="B2737" t="s">
        <v>73</v>
      </c>
      <c r="C2737" s="11">
        <v>1978</v>
      </c>
      <c r="D2737" s="11">
        <v>25335</v>
      </c>
      <c r="E2737" s="12">
        <f t="shared" si="142"/>
        <v>11.581661340976728</v>
      </c>
      <c r="F2737" s="12">
        <f t="shared" si="141"/>
        <v>8.0969913133521256</v>
      </c>
      <c r="G2737" s="11">
        <v>80943.5</v>
      </c>
      <c r="H2737" s="11">
        <v>23</v>
      </c>
      <c r="I2737" s="11">
        <v>412.84</v>
      </c>
    </row>
    <row r="2738" spans="1:9" x14ac:dyDescent="0.35">
      <c r="A2738" t="s">
        <v>43</v>
      </c>
      <c r="B2738" t="s">
        <v>73</v>
      </c>
      <c r="C2738" s="11">
        <v>1978</v>
      </c>
      <c r="D2738" s="11">
        <v>27080</v>
      </c>
      <c r="E2738" s="12">
        <f t="shared" si="142"/>
        <v>12.379371980013806</v>
      </c>
      <c r="F2738" s="12">
        <f t="shared" si="141"/>
        <v>8.6546881691563264</v>
      </c>
      <c r="G2738" s="11">
        <v>185933.1</v>
      </c>
      <c r="H2738" s="11">
        <v>21.8</v>
      </c>
      <c r="I2738" s="11">
        <v>127.25</v>
      </c>
    </row>
    <row r="2739" spans="1:9" x14ac:dyDescent="0.35">
      <c r="A2739" t="s">
        <v>45</v>
      </c>
      <c r="B2739" t="s">
        <v>73</v>
      </c>
      <c r="C2739" s="11">
        <v>1978</v>
      </c>
      <c r="D2739" s="11">
        <v>2695</v>
      </c>
      <c r="E2739" s="12">
        <f t="shared" si="142"/>
        <v>1.2319943680257461</v>
      </c>
      <c r="F2739" s="12">
        <f t="shared" si="141"/>
        <v>0.86131405523915439</v>
      </c>
      <c r="G2739" s="11">
        <v>19125.099999999999</v>
      </c>
      <c r="H2739" s="11">
        <v>22</v>
      </c>
      <c r="I2739" s="11">
        <v>109.3</v>
      </c>
    </row>
    <row r="2740" spans="1:9" x14ac:dyDescent="0.35">
      <c r="A2740" t="s">
        <v>46</v>
      </c>
      <c r="B2740" t="s">
        <v>73</v>
      </c>
      <c r="C2740" s="11">
        <v>1978</v>
      </c>
      <c r="D2740" s="11">
        <v>1215</v>
      </c>
      <c r="E2740" s="12">
        <f t="shared" si="142"/>
        <v>0.55542603233813792</v>
      </c>
      <c r="F2740" s="12">
        <f t="shared" si="141"/>
        <v>0.3883104182247023</v>
      </c>
      <c r="G2740" s="11">
        <v>7472.4</v>
      </c>
      <c r="H2740" s="11">
        <v>20.9</v>
      </c>
      <c r="I2740" s="11">
        <v>115.29</v>
      </c>
    </row>
    <row r="2741" spans="1:9" x14ac:dyDescent="0.35">
      <c r="A2741" t="s">
        <v>47</v>
      </c>
      <c r="B2741" t="s">
        <v>73</v>
      </c>
      <c r="C2741" s="11">
        <v>1978</v>
      </c>
      <c r="D2741" s="11">
        <v>61</v>
      </c>
      <c r="E2741" s="12">
        <f t="shared" si="142"/>
        <v>2.7885586808746015E-2</v>
      </c>
      <c r="F2741" s="12">
        <f t="shared" si="141"/>
        <v>1.9495420174244313E-2</v>
      </c>
      <c r="G2741" s="11">
        <v>240.1</v>
      </c>
      <c r="H2741" s="11">
        <v>22</v>
      </c>
      <c r="I2741" s="11">
        <v>461.78</v>
      </c>
    </row>
    <row r="2742" spans="1:9" x14ac:dyDescent="0.35">
      <c r="A2742" t="s">
        <v>87</v>
      </c>
      <c r="B2742" t="s">
        <v>73</v>
      </c>
      <c r="C2742" s="11">
        <v>1978</v>
      </c>
      <c r="D2742" s="11">
        <v>725</v>
      </c>
      <c r="E2742" s="12">
        <f t="shared" si="142"/>
        <v>0.33142705633345676</v>
      </c>
      <c r="F2742" s="12">
        <f t="shared" si="141"/>
        <v>0.23170786272667421</v>
      </c>
      <c r="G2742" s="11">
        <v>1822.7</v>
      </c>
      <c r="H2742" s="11">
        <v>22.7</v>
      </c>
      <c r="I2742" s="11">
        <v>310.67</v>
      </c>
    </row>
    <row r="2743" spans="1:9" x14ac:dyDescent="0.35">
      <c r="A2743" t="s">
        <v>75</v>
      </c>
      <c r="B2743" t="s">
        <v>73</v>
      </c>
      <c r="C2743" s="11">
        <v>1978</v>
      </c>
      <c r="D2743" s="11">
        <v>5402</v>
      </c>
      <c r="E2743" s="12">
        <f t="shared" si="142"/>
        <v>2.46947442525977</v>
      </c>
      <c r="F2743" s="12">
        <f t="shared" si="141"/>
        <v>1.7264632751027507</v>
      </c>
      <c r="G2743" s="11">
        <v>21120.1</v>
      </c>
      <c r="H2743" s="11">
        <v>21.2</v>
      </c>
      <c r="I2743" s="11">
        <v>311.62</v>
      </c>
    </row>
    <row r="2744" spans="1:9" x14ac:dyDescent="0.35">
      <c r="A2744" t="s">
        <v>88</v>
      </c>
      <c r="B2744" t="s">
        <v>73</v>
      </c>
      <c r="C2744" s="11">
        <v>1978</v>
      </c>
      <c r="D2744" s="11">
        <v>4243</v>
      </c>
      <c r="E2744" s="12">
        <f t="shared" si="142"/>
        <v>1.9396482758935958</v>
      </c>
      <c r="F2744" s="12">
        <f t="shared" si="141"/>
        <v>1.3560502917921085</v>
      </c>
      <c r="G2744" s="11">
        <v>11262.8</v>
      </c>
      <c r="H2744" s="11">
        <v>23</v>
      </c>
      <c r="I2744" s="11">
        <v>286.76</v>
      </c>
    </row>
    <row r="2745" spans="1:9" x14ac:dyDescent="0.35">
      <c r="A2745" t="s">
        <v>119</v>
      </c>
      <c r="B2745" t="s">
        <v>73</v>
      </c>
      <c r="C2745" s="11">
        <v>1978</v>
      </c>
      <c r="D2745" s="11">
        <v>116</v>
      </c>
      <c r="E2745" s="12">
        <f t="shared" si="142"/>
        <v>5.3028329013353082E-2</v>
      </c>
      <c r="F2745" s="12">
        <f t="shared" si="141"/>
        <v>3.7073258036267875E-2</v>
      </c>
      <c r="G2745" s="11">
        <v>147.69999999999999</v>
      </c>
      <c r="H2745" s="11">
        <v>19.899999999999999</v>
      </c>
      <c r="I2745" s="11">
        <v>188.52</v>
      </c>
    </row>
    <row r="2746" spans="1:9" x14ac:dyDescent="0.35">
      <c r="A2746" t="s">
        <v>76</v>
      </c>
      <c r="B2746" t="s">
        <v>73</v>
      </c>
      <c r="C2746" s="11">
        <v>1978</v>
      </c>
      <c r="D2746" s="11">
        <v>18624</v>
      </c>
      <c r="E2746" s="12">
        <f t="shared" si="142"/>
        <v>8.5137896512473077</v>
      </c>
      <c r="F2746" s="12">
        <f t="shared" si="141"/>
        <v>5.9521754971332141</v>
      </c>
      <c r="G2746" s="11">
        <v>137798.79999999999</v>
      </c>
      <c r="H2746" s="11">
        <v>20.6</v>
      </c>
      <c r="I2746" s="11">
        <v>121.08</v>
      </c>
    </row>
    <row r="2747" spans="1:9" x14ac:dyDescent="0.35">
      <c r="A2747" t="s">
        <v>109</v>
      </c>
      <c r="B2747" t="s">
        <v>73</v>
      </c>
      <c r="C2747" s="11">
        <v>1978</v>
      </c>
      <c r="D2747" s="11">
        <v>131</v>
      </c>
      <c r="E2747" s="12">
        <f t="shared" si="142"/>
        <v>5.9885440523700463E-2</v>
      </c>
      <c r="F2747" s="12">
        <f t="shared" si="141"/>
        <v>4.1867213816819751E-2</v>
      </c>
      <c r="G2747" s="11">
        <v>280.2</v>
      </c>
      <c r="H2747" s="11">
        <v>21.8</v>
      </c>
      <c r="I2747" s="11">
        <v>130.53</v>
      </c>
    </row>
    <row r="2748" spans="1:9" x14ac:dyDescent="0.35">
      <c r="A2748" t="s">
        <v>53</v>
      </c>
      <c r="B2748" t="s">
        <v>73</v>
      </c>
      <c r="C2748" s="11">
        <v>1978</v>
      </c>
      <c r="D2748" s="11">
        <v>129</v>
      </c>
      <c r="E2748" s="12">
        <f t="shared" si="142"/>
        <v>5.8971158988987485E-2</v>
      </c>
      <c r="F2748" s="12">
        <f t="shared" si="141"/>
        <v>4.1228019712746172E-2</v>
      </c>
      <c r="G2748" s="11">
        <v>760.1</v>
      </c>
      <c r="H2748" s="11">
        <v>22.8</v>
      </c>
      <c r="I2748" s="11">
        <v>234.65</v>
      </c>
    </row>
    <row r="2749" spans="1:9" x14ac:dyDescent="0.35">
      <c r="A2749" t="s">
        <v>78</v>
      </c>
      <c r="B2749" t="s">
        <v>73</v>
      </c>
      <c r="C2749" s="11">
        <v>1978</v>
      </c>
      <c r="D2749" s="11">
        <v>1203</v>
      </c>
      <c r="E2749" s="12">
        <f t="shared" si="142"/>
        <v>0.54994034312985995</v>
      </c>
      <c r="F2749" s="12">
        <f t="shared" si="141"/>
        <v>0.3844752536002608</v>
      </c>
      <c r="G2749" s="11">
        <v>1292.9000000000001</v>
      </c>
      <c r="H2749" s="11">
        <v>21</v>
      </c>
      <c r="I2749" s="11">
        <v>130.91999999999999</v>
      </c>
    </row>
    <row r="2750" spans="1:9" x14ac:dyDescent="0.35">
      <c r="A2750" t="s">
        <v>54</v>
      </c>
      <c r="B2750" t="s">
        <v>73</v>
      </c>
      <c r="C2750" s="11">
        <v>1978</v>
      </c>
      <c r="D2750" s="11">
        <v>3501</v>
      </c>
      <c r="E2750" s="12">
        <f t="shared" si="142"/>
        <v>1.6004498265150788</v>
      </c>
      <c r="F2750" s="12">
        <f t="shared" si="141"/>
        <v>1.1189092791808088</v>
      </c>
      <c r="G2750" s="11">
        <v>9676.2999999999993</v>
      </c>
      <c r="H2750" s="11">
        <v>23.5</v>
      </c>
      <c r="I2750" s="11">
        <v>426.89</v>
      </c>
    </row>
    <row r="2751" spans="1:9" x14ac:dyDescent="0.35">
      <c r="A2751" t="s">
        <v>55</v>
      </c>
      <c r="B2751" t="s">
        <v>73</v>
      </c>
      <c r="C2751" s="11">
        <v>1978</v>
      </c>
      <c r="D2751" s="11">
        <v>4600</v>
      </c>
      <c r="E2751" s="12">
        <f t="shared" si="142"/>
        <v>2.1028475298398637</v>
      </c>
      <c r="F2751" s="12">
        <f t="shared" si="141"/>
        <v>1.4701464393692432</v>
      </c>
      <c r="G2751" s="11">
        <v>27148</v>
      </c>
      <c r="H2751" s="11">
        <v>23</v>
      </c>
      <c r="I2751" s="11">
        <v>110.73</v>
      </c>
    </row>
    <row r="2752" spans="1:9" x14ac:dyDescent="0.35">
      <c r="A2752" t="s">
        <v>79</v>
      </c>
      <c r="B2752" t="s">
        <v>73</v>
      </c>
      <c r="C2752" s="11">
        <v>1978</v>
      </c>
      <c r="D2752" s="11">
        <v>105</v>
      </c>
      <c r="E2752" s="12">
        <f t="shared" si="142"/>
        <v>4.799978057243167E-2</v>
      </c>
      <c r="F2752" s="12">
        <f t="shared" si="141"/>
        <v>3.3557690463863164E-2</v>
      </c>
    </row>
    <row r="2753" spans="1:9" x14ac:dyDescent="0.35">
      <c r="A2753" t="s">
        <v>57</v>
      </c>
      <c r="B2753" t="s">
        <v>73</v>
      </c>
      <c r="C2753" s="11">
        <v>1978</v>
      </c>
      <c r="D2753" s="11">
        <v>542</v>
      </c>
      <c r="E2753" s="12">
        <f t="shared" si="142"/>
        <v>0.24777029590721872</v>
      </c>
      <c r="F2753" s="12">
        <f t="shared" si="141"/>
        <v>0.17322160220394128</v>
      </c>
      <c r="G2753" s="11">
        <v>2519.3000000000002</v>
      </c>
      <c r="H2753" s="11">
        <v>24.2</v>
      </c>
      <c r="I2753" s="11">
        <v>131.06</v>
      </c>
    </row>
    <row r="2754" spans="1:9" x14ac:dyDescent="0.35">
      <c r="A2754" t="s">
        <v>59</v>
      </c>
      <c r="B2754" t="s">
        <v>73</v>
      </c>
      <c r="C2754" s="11">
        <v>1978</v>
      </c>
      <c r="D2754" s="11">
        <v>13556</v>
      </c>
      <c r="E2754" s="12">
        <f t="shared" si="142"/>
        <v>6.1970002422846067</v>
      </c>
      <c r="F2754" s="12">
        <f t="shared" si="141"/>
        <v>4.3324576374107524</v>
      </c>
      <c r="G2754" s="11">
        <v>46641.8</v>
      </c>
      <c r="H2754" s="11">
        <v>23.2</v>
      </c>
      <c r="I2754" s="11">
        <v>214.42</v>
      </c>
    </row>
    <row r="2755" spans="1:9" x14ac:dyDescent="0.35">
      <c r="A2755" t="s">
        <v>60</v>
      </c>
      <c r="B2755" t="s">
        <v>73</v>
      </c>
      <c r="C2755" s="11">
        <v>1978</v>
      </c>
      <c r="D2755" s="11">
        <v>10211</v>
      </c>
      <c r="E2755" s="12">
        <f t="shared" si="142"/>
        <v>4.6678643754771407</v>
      </c>
      <c r="F2755" s="12">
        <f t="shared" si="141"/>
        <v>3.2634054983476832</v>
      </c>
      <c r="G2755" s="11">
        <v>24608.3</v>
      </c>
      <c r="H2755" s="11">
        <v>23.2</v>
      </c>
      <c r="I2755" s="11">
        <v>395.22</v>
      </c>
    </row>
    <row r="2756" spans="1:9" x14ac:dyDescent="0.35">
      <c r="A2756" t="s">
        <v>113</v>
      </c>
      <c r="B2756" t="s">
        <v>73</v>
      </c>
      <c r="C2756" s="11">
        <v>1978</v>
      </c>
      <c r="D2756" s="11">
        <v>684</v>
      </c>
      <c r="E2756" s="12">
        <f t="shared" si="142"/>
        <v>0.31268428487184058</v>
      </c>
      <c r="F2756" s="12">
        <f t="shared" si="141"/>
        <v>0.21860438359316572</v>
      </c>
      <c r="G2756" s="11">
        <v>3007.5</v>
      </c>
      <c r="H2756" s="11">
        <v>22.5</v>
      </c>
      <c r="I2756" s="11">
        <v>359.22</v>
      </c>
    </row>
    <row r="2757" spans="1:9" x14ac:dyDescent="0.35">
      <c r="A2757" t="s">
        <v>115</v>
      </c>
      <c r="B2757" t="s">
        <v>73</v>
      </c>
      <c r="C2757" s="11">
        <v>1978</v>
      </c>
      <c r="D2757" s="11">
        <v>154</v>
      </c>
      <c r="E2757" s="12">
        <f t="shared" si="142"/>
        <v>7.0399678172899785E-2</v>
      </c>
      <c r="F2757" s="12">
        <f t="shared" si="141"/>
        <v>4.921794601366597E-2</v>
      </c>
      <c r="G2757" s="11">
        <v>504.1</v>
      </c>
      <c r="H2757" s="11">
        <v>22.4</v>
      </c>
      <c r="I2757" s="11">
        <v>354.46</v>
      </c>
    </row>
    <row r="2758" spans="1:9" x14ac:dyDescent="0.35">
      <c r="A2758" t="s">
        <v>63</v>
      </c>
      <c r="B2758" t="s">
        <v>73</v>
      </c>
      <c r="C2758" s="11">
        <v>1978</v>
      </c>
      <c r="D2758" s="11">
        <v>2690</v>
      </c>
      <c r="E2758" s="12">
        <f t="shared" si="142"/>
        <v>1.2297086641889639</v>
      </c>
      <c r="F2758" s="12">
        <f t="shared" si="141"/>
        <v>0.85971606997897054</v>
      </c>
      <c r="G2758" s="11">
        <v>14146.4</v>
      </c>
      <c r="H2758" s="11">
        <v>22.6</v>
      </c>
      <c r="I2758" s="11">
        <v>114.58</v>
      </c>
    </row>
    <row r="2759" spans="1:9" x14ac:dyDescent="0.35">
      <c r="A2759" t="s">
        <v>80</v>
      </c>
      <c r="B2759" t="s">
        <v>73</v>
      </c>
      <c r="C2759" s="11">
        <v>1978</v>
      </c>
      <c r="D2759" s="11">
        <v>11959</v>
      </c>
      <c r="E2759" s="12">
        <f t="shared" si="142"/>
        <v>5.466946436816289</v>
      </c>
      <c r="F2759" s="12">
        <f t="shared" si="141"/>
        <v>3.8220611453079956</v>
      </c>
      <c r="G2759" s="11">
        <v>68.945999999999998</v>
      </c>
      <c r="H2759" s="11">
        <v>22.8</v>
      </c>
      <c r="I2759" s="11">
        <v>112.28</v>
      </c>
    </row>
    <row r="2760" spans="1:9" x14ac:dyDescent="0.35">
      <c r="A2760" t="s">
        <v>64</v>
      </c>
      <c r="B2760" t="s">
        <v>73</v>
      </c>
      <c r="C2760" s="11">
        <v>1978</v>
      </c>
      <c r="D2760" s="11">
        <v>18833</v>
      </c>
      <c r="E2760" s="12">
        <f t="shared" si="142"/>
        <v>8.6093320716248165</v>
      </c>
      <c r="F2760" s="12">
        <f t="shared" si="141"/>
        <v>6.0189712810089038</v>
      </c>
      <c r="G2760" s="11">
        <v>123267.2</v>
      </c>
      <c r="H2760" s="11">
        <v>22.2</v>
      </c>
      <c r="I2760" s="11">
        <v>120.05</v>
      </c>
    </row>
    <row r="2761" spans="1:9" x14ac:dyDescent="0.35">
      <c r="A2761" t="s">
        <v>90</v>
      </c>
      <c r="B2761" t="s">
        <v>73</v>
      </c>
      <c r="C2761" s="11">
        <v>1978</v>
      </c>
      <c r="D2761" s="11">
        <v>2704</v>
      </c>
      <c r="E2761" s="12">
        <f t="shared" si="142"/>
        <v>1.2361086349319546</v>
      </c>
      <c r="F2761" s="12">
        <f t="shared" si="141"/>
        <v>0.86419042870748553</v>
      </c>
      <c r="G2761" s="11">
        <v>19957.599999999999</v>
      </c>
      <c r="H2761" s="11">
        <v>20</v>
      </c>
      <c r="I2761" s="11">
        <v>118.74</v>
      </c>
    </row>
    <row r="2762" spans="1:9" x14ac:dyDescent="0.35">
      <c r="A2762" t="s">
        <v>65</v>
      </c>
      <c r="B2762" t="s">
        <v>73</v>
      </c>
      <c r="C2762" s="11">
        <v>1978</v>
      </c>
      <c r="D2762" s="11">
        <v>223</v>
      </c>
      <c r="E2762" s="12">
        <f t="shared" si="142"/>
        <v>0.10194239112049773</v>
      </c>
      <c r="F2762" s="12">
        <f t="shared" si="141"/>
        <v>7.1270142604204625E-2</v>
      </c>
      <c r="G2762" s="11">
        <v>954.2</v>
      </c>
      <c r="H2762" s="11">
        <v>23.4</v>
      </c>
      <c r="I2762" s="11">
        <v>122.89</v>
      </c>
    </row>
    <row r="2763" spans="1:9" x14ac:dyDescent="0.35">
      <c r="A2763" t="s">
        <v>116</v>
      </c>
      <c r="B2763" t="s">
        <v>73</v>
      </c>
      <c r="C2763" s="11">
        <v>1978</v>
      </c>
      <c r="D2763" s="11">
        <v>281</v>
      </c>
      <c r="E2763" s="12">
        <f t="shared" si="142"/>
        <v>0.12845655562717428</v>
      </c>
      <c r="F2763" s="12">
        <f t="shared" si="141"/>
        <v>8.9806771622338549E-2</v>
      </c>
      <c r="G2763" s="11">
        <v>1067.0999999999999</v>
      </c>
      <c r="H2763" s="11">
        <v>23.1</v>
      </c>
      <c r="I2763" s="11">
        <v>112.83</v>
      </c>
    </row>
    <row r="2764" spans="1:9" x14ac:dyDescent="0.35">
      <c r="A2764" t="s">
        <v>83</v>
      </c>
      <c r="B2764" t="s">
        <v>73</v>
      </c>
      <c r="C2764" s="11">
        <v>1978</v>
      </c>
      <c r="D2764" s="11">
        <v>19</v>
      </c>
      <c r="E2764" s="12">
        <f t="shared" si="142"/>
        <v>8.6856745797733483E-3</v>
      </c>
      <c r="F2764" s="12">
        <f t="shared" si="141"/>
        <v>6.072343988699048E-3</v>
      </c>
      <c r="G2764" s="11">
        <v>86.2</v>
      </c>
      <c r="H2764" s="11">
        <v>22.7</v>
      </c>
    </row>
    <row r="2765" spans="1:9" x14ac:dyDescent="0.35">
      <c r="A2765" t="s">
        <v>91</v>
      </c>
      <c r="B2765" t="s">
        <v>73</v>
      </c>
      <c r="C2765" s="11">
        <v>1978</v>
      </c>
      <c r="D2765" s="11">
        <v>1289</v>
      </c>
      <c r="E2765" s="12">
        <f t="shared" si="142"/>
        <v>0.58925444912251834</v>
      </c>
      <c r="F2765" s="12">
        <f t="shared" si="141"/>
        <v>0.4119606000754249</v>
      </c>
      <c r="G2765" s="11">
        <v>6468.9</v>
      </c>
      <c r="H2765" s="11">
        <v>23.5</v>
      </c>
      <c r="I2765" s="11">
        <v>126.57</v>
      </c>
    </row>
    <row r="2766" spans="1:9" x14ac:dyDescent="0.35">
      <c r="A2766" t="s">
        <v>122</v>
      </c>
      <c r="B2766" t="s">
        <v>73</v>
      </c>
      <c r="C2766" s="11">
        <v>1978</v>
      </c>
      <c r="D2766" s="11">
        <v>89</v>
      </c>
      <c r="E2766" s="12">
        <f t="shared" si="142"/>
        <v>4.0685528294727796E-2</v>
      </c>
      <c r="F2766" s="12">
        <f t="shared" si="141"/>
        <v>2.8444137631274489E-2</v>
      </c>
      <c r="G2766" s="11">
        <v>338.5</v>
      </c>
      <c r="H2766" s="11">
        <v>25.1</v>
      </c>
      <c r="I2766" s="11">
        <v>100</v>
      </c>
    </row>
    <row r="2767" spans="1:9" x14ac:dyDescent="0.35">
      <c r="A2767" t="s">
        <v>82</v>
      </c>
      <c r="B2767" t="s">
        <v>73</v>
      </c>
      <c r="C2767" s="11">
        <v>1978</v>
      </c>
      <c r="D2767" s="11">
        <v>2193</v>
      </c>
      <c r="E2767" s="12">
        <f t="shared" si="142"/>
        <v>1.0025097028127872</v>
      </c>
      <c r="F2767" s="12">
        <f t="shared" si="141"/>
        <v>0.7008763351166849</v>
      </c>
      <c r="G2767" s="11">
        <v>13797.1</v>
      </c>
      <c r="H2767" s="11">
        <v>22.2</v>
      </c>
      <c r="I2767" s="11">
        <v>107.88</v>
      </c>
    </row>
    <row r="2768" spans="1:9" x14ac:dyDescent="0.35">
      <c r="A2768" t="s">
        <v>68</v>
      </c>
      <c r="B2768" t="s">
        <v>73</v>
      </c>
      <c r="C2768" s="11">
        <v>1978</v>
      </c>
      <c r="D2768" s="11">
        <v>30449</v>
      </c>
      <c r="E2768" s="12">
        <f t="shared" si="142"/>
        <v>13.919479225237827</v>
      </c>
      <c r="F2768" s="12">
        <f t="shared" si="141"/>
        <v>9.7314106374682794</v>
      </c>
      <c r="G2768" s="11">
        <v>93088.4</v>
      </c>
      <c r="H2768" s="11">
        <v>22.4</v>
      </c>
      <c r="I2768" s="11">
        <v>285.33999999999997</v>
      </c>
    </row>
    <row r="2769" spans="1:9" x14ac:dyDescent="0.35">
      <c r="A2769" t="s">
        <v>70</v>
      </c>
      <c r="B2769" t="s">
        <v>73</v>
      </c>
      <c r="C2769" s="11">
        <v>1978</v>
      </c>
      <c r="D2769" s="11">
        <f>SUM(D2730:D2768)</f>
        <v>218751</v>
      </c>
      <c r="E2769" s="12">
        <f t="shared" si="142"/>
        <v>100</v>
      </c>
      <c r="F2769" s="12">
        <f>(D2769/312894)*100</f>
        <v>69.91217473010029</v>
      </c>
      <c r="G2769" s="11">
        <v>1002776.3459999999</v>
      </c>
    </row>
    <row r="2770" spans="1:9" x14ac:dyDescent="0.35">
      <c r="A2770" t="s">
        <v>111</v>
      </c>
      <c r="B2770" t="s">
        <v>73</v>
      </c>
      <c r="C2770" s="11">
        <v>1978</v>
      </c>
      <c r="D2770" s="11">
        <v>260</v>
      </c>
      <c r="F2770" s="12">
        <f>(D2770/312894)*100</f>
        <v>8.3095233529565923E-2</v>
      </c>
      <c r="G2770" s="11">
        <v>1909.5</v>
      </c>
      <c r="H2770" s="11">
        <v>21</v>
      </c>
      <c r="I2770" s="11">
        <v>125</v>
      </c>
    </row>
    <row r="2771" spans="1:9" x14ac:dyDescent="0.35">
      <c r="A2771" t="s">
        <v>30</v>
      </c>
      <c r="B2771" t="s">
        <v>28</v>
      </c>
      <c r="C2771" s="11">
        <v>1977</v>
      </c>
      <c r="D2771" s="11">
        <v>1806</v>
      </c>
      <c r="E2771" s="12">
        <f>(D2771/93413)*100</f>
        <v>1.933349747893762</v>
      </c>
      <c r="F2771" s="12">
        <f>(D2771/314484)*100</f>
        <v>0.57427404891822798</v>
      </c>
      <c r="G2771" s="11">
        <v>13225.9</v>
      </c>
      <c r="H2771" s="11">
        <v>17.3</v>
      </c>
      <c r="I2771" s="11">
        <v>129.66</v>
      </c>
    </row>
    <row r="2772" spans="1:9" x14ac:dyDescent="0.35">
      <c r="A2772" t="s">
        <v>31</v>
      </c>
      <c r="B2772" t="s">
        <v>28</v>
      </c>
      <c r="C2772" s="11">
        <v>1977</v>
      </c>
      <c r="D2772" s="11">
        <v>10283</v>
      </c>
      <c r="E2772" s="12">
        <f t="shared" ref="E2772:E2797" si="143">(D2772/93413)*100</f>
        <v>11.008103797116032</v>
      </c>
      <c r="F2772" s="12">
        <f t="shared" ref="F2772:F2835" si="144">(D2772/314484)*100</f>
        <v>3.2698006893832434</v>
      </c>
      <c r="G2772" s="11">
        <v>17005.099999999999</v>
      </c>
      <c r="H2772" s="11">
        <v>22.3</v>
      </c>
      <c r="I2772" s="11">
        <v>754.43</v>
      </c>
    </row>
    <row r="2773" spans="1:9" x14ac:dyDescent="0.35">
      <c r="A2773" t="s">
        <v>118</v>
      </c>
      <c r="B2773" t="s">
        <v>28</v>
      </c>
      <c r="C2773" s="11">
        <v>1977</v>
      </c>
      <c r="D2773" s="11">
        <v>64</v>
      </c>
      <c r="E2773" s="12">
        <f t="shared" si="143"/>
        <v>6.8512947876633881E-2</v>
      </c>
      <c r="F2773" s="12">
        <f t="shared" si="144"/>
        <v>2.0350796860889586E-2</v>
      </c>
    </row>
    <row r="2774" spans="1:9" x14ac:dyDescent="0.35">
      <c r="A2774" t="s">
        <v>3</v>
      </c>
      <c r="B2774" t="s">
        <v>28</v>
      </c>
      <c r="C2774" s="11">
        <v>1977</v>
      </c>
      <c r="D2774" s="11">
        <v>20159</v>
      </c>
      <c r="E2774" s="12">
        <f t="shared" si="143"/>
        <v>21.580508066329099</v>
      </c>
      <c r="F2774" s="12">
        <f t="shared" si="144"/>
        <v>6.4101830299792679</v>
      </c>
      <c r="G2774" s="11">
        <v>109482</v>
      </c>
      <c r="H2774" s="11">
        <v>19.8</v>
      </c>
      <c r="I2774" s="11">
        <v>218.01</v>
      </c>
    </row>
    <row r="2775" spans="1:9" x14ac:dyDescent="0.35">
      <c r="A2775" t="s">
        <v>97</v>
      </c>
      <c r="B2775" t="s">
        <v>28</v>
      </c>
      <c r="C2775" s="11">
        <v>1977</v>
      </c>
      <c r="D2775" s="11">
        <v>2791</v>
      </c>
      <c r="E2775" s="12">
        <f t="shared" si="143"/>
        <v>2.9878068363075805</v>
      </c>
      <c r="F2775" s="12">
        <f t="shared" si="144"/>
        <v>0.88748553185535661</v>
      </c>
      <c r="G2775" s="11">
        <v>16474.099999999999</v>
      </c>
      <c r="H2775" s="11">
        <v>20.2</v>
      </c>
      <c r="I2775" s="11">
        <v>150.13999999999999</v>
      </c>
    </row>
    <row r="2776" spans="1:9" x14ac:dyDescent="0.35">
      <c r="A2776" t="s">
        <v>106</v>
      </c>
      <c r="B2776" t="s">
        <v>28</v>
      </c>
      <c r="C2776" s="11">
        <v>1977</v>
      </c>
      <c r="D2776" s="11">
        <v>364</v>
      </c>
      <c r="E2776" s="12">
        <f t="shared" si="143"/>
        <v>0.38966739104835518</v>
      </c>
      <c r="F2776" s="12">
        <f t="shared" si="144"/>
        <v>0.11574515714630951</v>
      </c>
      <c r="G2776" s="11">
        <v>1385.7</v>
      </c>
      <c r="H2776" s="11">
        <v>20</v>
      </c>
      <c r="I2776" s="11">
        <v>100</v>
      </c>
    </row>
    <row r="2777" spans="1:9" x14ac:dyDescent="0.35">
      <c r="A2777" t="s">
        <v>107</v>
      </c>
      <c r="B2777" t="s">
        <v>28</v>
      </c>
      <c r="C2777" s="11">
        <v>1977</v>
      </c>
      <c r="D2777" s="11">
        <v>462</v>
      </c>
      <c r="E2777" s="12">
        <f t="shared" si="143"/>
        <v>0.49457784248445075</v>
      </c>
      <c r="F2777" s="12">
        <f t="shared" si="144"/>
        <v>0.14690731483954669</v>
      </c>
      <c r="G2777" s="11">
        <v>1648</v>
      </c>
      <c r="H2777" s="11">
        <v>21.5</v>
      </c>
      <c r="I2777" s="11">
        <v>217.3</v>
      </c>
    </row>
    <row r="2778" spans="1:9" x14ac:dyDescent="0.35">
      <c r="A2778" t="s">
        <v>108</v>
      </c>
      <c r="B2778" t="s">
        <v>28</v>
      </c>
      <c r="C2778" s="11">
        <v>1977</v>
      </c>
      <c r="D2778" s="11">
        <v>305</v>
      </c>
      <c r="E2778" s="12">
        <f t="shared" si="143"/>
        <v>0.32650701722458331</v>
      </c>
      <c r="F2778" s="12">
        <f t="shared" si="144"/>
        <v>9.6984266290176924E-2</v>
      </c>
      <c r="G2778" s="11">
        <v>510.2</v>
      </c>
      <c r="H2778" s="11">
        <v>18.399999999999999</v>
      </c>
    </row>
    <row r="2779" spans="1:9" x14ac:dyDescent="0.35">
      <c r="A2779" t="s">
        <v>4</v>
      </c>
      <c r="B2779" t="s">
        <v>28</v>
      </c>
      <c r="C2779" s="11">
        <v>1977</v>
      </c>
      <c r="D2779" s="11">
        <v>26357</v>
      </c>
      <c r="E2779" s="12">
        <f t="shared" si="143"/>
        <v>28.215558862256863</v>
      </c>
      <c r="F2779" s="12">
        <f t="shared" si="144"/>
        <v>8.381030513476043</v>
      </c>
      <c r="G2779" s="11">
        <v>195461.7</v>
      </c>
      <c r="H2779" s="11">
        <v>20.3</v>
      </c>
      <c r="I2779" s="11">
        <v>156.26</v>
      </c>
    </row>
    <row r="2780" spans="1:9" x14ac:dyDescent="0.35">
      <c r="A2780" t="s">
        <v>5</v>
      </c>
      <c r="B2780" t="s">
        <v>28</v>
      </c>
      <c r="C2780" s="11">
        <v>1977</v>
      </c>
      <c r="D2780" s="11">
        <v>2204</v>
      </c>
      <c r="E2780" s="12">
        <f t="shared" si="143"/>
        <v>2.3594146425015792</v>
      </c>
      <c r="F2780" s="12">
        <f t="shared" si="144"/>
        <v>0.70083056689688505</v>
      </c>
      <c r="G2780" s="11">
        <v>3614.5</v>
      </c>
      <c r="H2780" s="11">
        <v>22</v>
      </c>
      <c r="I2780" s="11">
        <v>701.63</v>
      </c>
    </row>
    <row r="2781" spans="1:9" x14ac:dyDescent="0.35">
      <c r="A2781" t="s">
        <v>98</v>
      </c>
      <c r="B2781" t="s">
        <v>28</v>
      </c>
      <c r="C2781" s="11">
        <v>1977</v>
      </c>
      <c r="D2781" s="11">
        <v>1784</v>
      </c>
      <c r="E2781" s="12">
        <f t="shared" si="143"/>
        <v>1.909798422061169</v>
      </c>
      <c r="F2781" s="12">
        <f t="shared" si="144"/>
        <v>0.56727846249729719</v>
      </c>
      <c r="G2781" s="11">
        <v>6294.8</v>
      </c>
      <c r="H2781" s="11">
        <v>20.9</v>
      </c>
      <c r="I2781" s="11">
        <v>414.94</v>
      </c>
    </row>
    <row r="2782" spans="1:9" x14ac:dyDescent="0.35">
      <c r="A2782" t="s">
        <v>99</v>
      </c>
      <c r="B2782" t="s">
        <v>28</v>
      </c>
      <c r="C2782" s="11">
        <v>1977</v>
      </c>
      <c r="D2782" s="11">
        <v>321</v>
      </c>
      <c r="E2782" s="12">
        <f t="shared" si="143"/>
        <v>0.3436352541937418</v>
      </c>
      <c r="F2782" s="12">
        <f t="shared" si="144"/>
        <v>0.10207196550539932</v>
      </c>
      <c r="G2782" s="11">
        <v>2259.3000000000002</v>
      </c>
      <c r="H2782" s="11">
        <v>18.399999999999999</v>
      </c>
      <c r="I2782" s="11">
        <v>247.16</v>
      </c>
    </row>
    <row r="2783" spans="1:9" x14ac:dyDescent="0.35">
      <c r="A2783" t="s">
        <v>8</v>
      </c>
      <c r="B2783" t="s">
        <v>28</v>
      </c>
      <c r="C2783" s="11">
        <v>1977</v>
      </c>
      <c r="D2783" s="11">
        <v>921</v>
      </c>
      <c r="E2783" s="12">
        <f t="shared" si="143"/>
        <v>0.98594414053718438</v>
      </c>
      <c r="F2783" s="12">
        <f t="shared" si="144"/>
        <v>0.29286068607623916</v>
      </c>
      <c r="G2783" s="11">
        <v>3412.3</v>
      </c>
      <c r="I2783" s="11">
        <v>227.44</v>
      </c>
    </row>
    <row r="2784" spans="1:9" x14ac:dyDescent="0.35">
      <c r="A2784" t="s">
        <v>121</v>
      </c>
      <c r="B2784" t="s">
        <v>28</v>
      </c>
      <c r="C2784" s="11">
        <v>1977</v>
      </c>
      <c r="D2784" s="11">
        <v>148</v>
      </c>
      <c r="E2784" s="12">
        <f t="shared" si="143"/>
        <v>0.15843619196471584</v>
      </c>
      <c r="F2784" s="12">
        <f t="shared" si="144"/>
        <v>4.7061217740807168E-2</v>
      </c>
      <c r="G2784" s="11">
        <v>557.1</v>
      </c>
      <c r="H2784" s="11">
        <v>19.899999999999999</v>
      </c>
      <c r="I2784" s="11">
        <v>125</v>
      </c>
    </row>
    <row r="2785" spans="1:9" x14ac:dyDescent="0.35">
      <c r="A2785" t="s">
        <v>33</v>
      </c>
      <c r="B2785" t="s">
        <v>28</v>
      </c>
      <c r="C2785" s="11">
        <v>1977</v>
      </c>
      <c r="D2785" s="11">
        <v>660</v>
      </c>
      <c r="E2785" s="12">
        <f t="shared" si="143"/>
        <v>0.70653977497778686</v>
      </c>
      <c r="F2785" s="12">
        <f t="shared" si="144"/>
        <v>0.20986759262792387</v>
      </c>
      <c r="G2785" s="11">
        <v>4381.1000000000004</v>
      </c>
      <c r="H2785" s="11">
        <v>21.5</v>
      </c>
      <c r="I2785" s="11">
        <v>193.88</v>
      </c>
    </row>
    <row r="2786" spans="1:9" x14ac:dyDescent="0.35">
      <c r="A2786" t="s">
        <v>34</v>
      </c>
      <c r="B2786" t="s">
        <v>28</v>
      </c>
      <c r="C2786" s="11">
        <v>1977</v>
      </c>
      <c r="D2786" s="11">
        <v>4588</v>
      </c>
      <c r="E2786" s="12">
        <f t="shared" si="143"/>
        <v>4.9115219509061907</v>
      </c>
      <c r="F2786" s="12">
        <f t="shared" si="144"/>
        <v>1.458897749965022</v>
      </c>
      <c r="G2786" s="11">
        <v>32276.9</v>
      </c>
      <c r="H2786" s="11">
        <v>18.3</v>
      </c>
      <c r="I2786" s="11">
        <v>107.39</v>
      </c>
    </row>
    <row r="2787" spans="1:9" x14ac:dyDescent="0.35">
      <c r="A2787" t="s">
        <v>133</v>
      </c>
      <c r="B2787" t="s">
        <v>28</v>
      </c>
      <c r="C2787" s="11">
        <v>1977</v>
      </c>
      <c r="D2787" s="11">
        <v>207</v>
      </c>
      <c r="E2787" s="12">
        <f t="shared" si="143"/>
        <v>0.22159656578848766</v>
      </c>
      <c r="F2787" s="12">
        <f t="shared" si="144"/>
        <v>6.5822108596939752E-2</v>
      </c>
      <c r="G2787" s="11">
        <v>1345.8</v>
      </c>
      <c r="H2787" s="11">
        <v>19.399999999999999</v>
      </c>
      <c r="I2787" s="11">
        <v>85.76</v>
      </c>
    </row>
    <row r="2788" spans="1:9" x14ac:dyDescent="0.35">
      <c r="A2788" t="s">
        <v>125</v>
      </c>
      <c r="B2788" t="s">
        <v>28</v>
      </c>
      <c r="C2788" s="11">
        <v>1977</v>
      </c>
      <c r="D2788" s="11">
        <v>419</v>
      </c>
      <c r="E2788" s="12">
        <f t="shared" si="143"/>
        <v>0.44854570562983742</v>
      </c>
      <c r="F2788" s="12">
        <f t="shared" si="144"/>
        <v>0.13323412319863648</v>
      </c>
      <c r="G2788" s="11">
        <v>1924.5</v>
      </c>
      <c r="H2788" s="11">
        <v>22.6</v>
      </c>
      <c r="I2788" s="11">
        <v>100</v>
      </c>
    </row>
    <row r="2789" spans="1:9" x14ac:dyDescent="0.35">
      <c r="A2789" t="s">
        <v>13</v>
      </c>
      <c r="B2789" t="s">
        <v>28</v>
      </c>
      <c r="C2789" s="11">
        <v>1977</v>
      </c>
      <c r="D2789" s="11">
        <v>1380</v>
      </c>
      <c r="E2789" s="12">
        <f t="shared" si="143"/>
        <v>1.4773104385899178</v>
      </c>
      <c r="F2789" s="12">
        <f t="shared" si="144"/>
        <v>0.43881405731293172</v>
      </c>
      <c r="G2789" s="11">
        <v>3193.5</v>
      </c>
      <c r="H2789" s="11">
        <v>21</v>
      </c>
      <c r="I2789" s="11">
        <v>427.63</v>
      </c>
    </row>
    <row r="2790" spans="1:9" x14ac:dyDescent="0.35">
      <c r="A2790" t="s">
        <v>114</v>
      </c>
      <c r="B2790" t="s">
        <v>28</v>
      </c>
      <c r="C2790" s="11">
        <v>1977</v>
      </c>
      <c r="D2790" s="11">
        <v>72</v>
      </c>
      <c r="E2790" s="12">
        <f t="shared" si="143"/>
        <v>7.7077066361213115E-2</v>
      </c>
      <c r="F2790" s="12">
        <f t="shared" si="144"/>
        <v>2.2894646468500781E-2</v>
      </c>
      <c r="G2790" s="11">
        <v>187.4</v>
      </c>
      <c r="H2790" s="11">
        <v>20.100000000000001</v>
      </c>
    </row>
    <row r="2791" spans="1:9" x14ac:dyDescent="0.35">
      <c r="A2791" t="s">
        <v>15</v>
      </c>
      <c r="B2791" t="s">
        <v>28</v>
      </c>
      <c r="C2791" s="11">
        <v>1977</v>
      </c>
      <c r="D2791" s="11">
        <v>3570</v>
      </c>
      <c r="E2791" s="12">
        <f t="shared" si="143"/>
        <v>3.8217378737434831</v>
      </c>
      <c r="F2791" s="12">
        <f t="shared" si="144"/>
        <v>1.1351928873964972</v>
      </c>
      <c r="G2791" s="11">
        <v>7755.7</v>
      </c>
      <c r="H2791" s="11">
        <v>22.2</v>
      </c>
      <c r="I2791" s="11">
        <v>383.55</v>
      </c>
    </row>
    <row r="2792" spans="1:9" x14ac:dyDescent="0.35">
      <c r="A2792" t="s">
        <v>36</v>
      </c>
      <c r="B2792" t="s">
        <v>28</v>
      </c>
      <c r="C2792" s="11">
        <v>1977</v>
      </c>
      <c r="D2792" s="11">
        <v>804</v>
      </c>
      <c r="E2792" s="12">
        <f t="shared" si="143"/>
        <v>0.86069390770021292</v>
      </c>
      <c r="F2792" s="12">
        <f t="shared" si="144"/>
        <v>0.25565688556492538</v>
      </c>
      <c r="G2792" s="11">
        <v>2978.7</v>
      </c>
      <c r="H2792" s="11">
        <v>20.3</v>
      </c>
      <c r="I2792" s="11">
        <v>263.08999999999997</v>
      </c>
    </row>
    <row r="2793" spans="1:9" x14ac:dyDescent="0.35">
      <c r="A2793" t="s">
        <v>17</v>
      </c>
      <c r="B2793" t="s">
        <v>28</v>
      </c>
      <c r="C2793" s="11">
        <v>1977</v>
      </c>
      <c r="D2793" s="11">
        <v>2914</v>
      </c>
      <c r="E2793" s="12">
        <f t="shared" si="143"/>
        <v>3.1194801580079861</v>
      </c>
      <c r="F2793" s="12">
        <f t="shared" si="144"/>
        <v>0.92659721957237884</v>
      </c>
      <c r="G2793" s="11">
        <v>10939.6</v>
      </c>
      <c r="H2793" s="11">
        <v>21.1</v>
      </c>
      <c r="I2793" s="11">
        <v>189.23</v>
      </c>
    </row>
    <row r="2794" spans="1:9" x14ac:dyDescent="0.35">
      <c r="A2794" t="s">
        <v>100</v>
      </c>
      <c r="B2794" t="s">
        <v>28</v>
      </c>
      <c r="C2794" s="11">
        <v>1977</v>
      </c>
      <c r="D2794" s="11">
        <v>1506</v>
      </c>
      <c r="E2794" s="12">
        <f t="shared" si="143"/>
        <v>1.612195304722041</v>
      </c>
      <c r="F2794" s="12">
        <f t="shared" si="144"/>
        <v>0.478879688632808</v>
      </c>
      <c r="G2794" s="11">
        <v>9638.5</v>
      </c>
      <c r="H2794" s="11">
        <v>19.5</v>
      </c>
      <c r="I2794" s="11">
        <v>108.68</v>
      </c>
    </row>
    <row r="2795" spans="1:9" x14ac:dyDescent="0.35">
      <c r="A2795" t="s">
        <v>101</v>
      </c>
      <c r="B2795" t="s">
        <v>28</v>
      </c>
      <c r="C2795" s="11">
        <v>1977</v>
      </c>
      <c r="D2795" s="11">
        <v>1339</v>
      </c>
      <c r="E2795" s="12">
        <f t="shared" si="143"/>
        <v>1.4334193313564492</v>
      </c>
      <c r="F2795" s="12">
        <f t="shared" si="144"/>
        <v>0.42577682807392431</v>
      </c>
      <c r="G2795" s="11">
        <v>3852</v>
      </c>
      <c r="H2795" s="11">
        <v>20.9</v>
      </c>
      <c r="I2795" s="11">
        <v>374.58</v>
      </c>
    </row>
    <row r="2796" spans="1:9" x14ac:dyDescent="0.35">
      <c r="A2796" t="s">
        <v>38</v>
      </c>
      <c r="B2796" t="s">
        <v>28</v>
      </c>
      <c r="C2796" s="11">
        <v>1977</v>
      </c>
      <c r="D2796" s="11">
        <v>7985</v>
      </c>
      <c r="E2796" s="12">
        <f t="shared" si="143"/>
        <v>8.5480607624206471</v>
      </c>
      <c r="F2796" s="12">
        <f t="shared" si="144"/>
        <v>2.5390798895969269</v>
      </c>
      <c r="G2796" s="11">
        <v>15506.9</v>
      </c>
      <c r="H2796" s="11">
        <v>21.6</v>
      </c>
      <c r="I2796" s="11">
        <v>506.47</v>
      </c>
    </row>
    <row r="2797" spans="1:9" x14ac:dyDescent="0.35">
      <c r="A2797" t="s">
        <v>24</v>
      </c>
      <c r="B2797" t="s">
        <v>28</v>
      </c>
      <c r="C2797" s="11">
        <v>1977</v>
      </c>
      <c r="D2797" s="11">
        <f>SUM(D2771:D2796)</f>
        <v>93413</v>
      </c>
      <c r="E2797" s="12">
        <f t="shared" si="143"/>
        <v>100</v>
      </c>
      <c r="F2797" s="12">
        <f t="shared" si="144"/>
        <v>29.703577924473105</v>
      </c>
      <c r="G2797" s="11">
        <v>465311.30000000005</v>
      </c>
    </row>
    <row r="2798" spans="1:9" x14ac:dyDescent="0.35">
      <c r="A2798" t="s">
        <v>102</v>
      </c>
      <c r="B2798" t="s">
        <v>73</v>
      </c>
      <c r="C2798" s="11">
        <v>1977</v>
      </c>
      <c r="D2798" s="11">
        <v>364</v>
      </c>
      <c r="E2798" s="12">
        <f>(D2798/220811)*100</f>
        <v>0.16484685998433049</v>
      </c>
      <c r="F2798" s="12">
        <f t="shared" si="144"/>
        <v>0.11574515714630951</v>
      </c>
      <c r="G2798" s="11">
        <v>881.1</v>
      </c>
      <c r="H2798" s="11">
        <v>22.2</v>
      </c>
      <c r="I2798" s="11">
        <v>109.65</v>
      </c>
    </row>
    <row r="2799" spans="1:9" x14ac:dyDescent="0.35">
      <c r="A2799" t="s">
        <v>74</v>
      </c>
      <c r="B2799" t="s">
        <v>73</v>
      </c>
      <c r="C2799" s="11">
        <v>1977</v>
      </c>
      <c r="D2799" s="11">
        <v>5765</v>
      </c>
      <c r="E2799" s="12">
        <f t="shared" ref="E2799:E2837" si="145">(D2799/220811)*100</f>
        <v>2.6108300764001795</v>
      </c>
      <c r="F2799" s="12">
        <f t="shared" si="144"/>
        <v>1.8331616234848196</v>
      </c>
      <c r="G2799" s="11">
        <v>4999.3</v>
      </c>
      <c r="H2799" s="11">
        <v>20.7</v>
      </c>
      <c r="I2799" s="11">
        <v>91.86</v>
      </c>
    </row>
    <row r="2800" spans="1:9" x14ac:dyDescent="0.35">
      <c r="A2800" t="s">
        <v>104</v>
      </c>
      <c r="B2800" t="s">
        <v>73</v>
      </c>
      <c r="C2800" s="11">
        <v>1977</v>
      </c>
      <c r="D2800" s="11">
        <v>71</v>
      </c>
      <c r="E2800" s="12">
        <f t="shared" si="145"/>
        <v>3.2154195216723809E-2</v>
      </c>
      <c r="F2800" s="12">
        <f t="shared" si="144"/>
        <v>2.2576665267549385E-2</v>
      </c>
      <c r="G2800" s="11">
        <v>181.6</v>
      </c>
      <c r="H2800" s="11">
        <v>23</v>
      </c>
      <c r="I2800" s="11">
        <v>100</v>
      </c>
    </row>
    <row r="2801" spans="1:9" x14ac:dyDescent="0.35">
      <c r="A2801" t="s">
        <v>40</v>
      </c>
      <c r="B2801" t="s">
        <v>73</v>
      </c>
      <c r="C2801" s="11">
        <v>1977</v>
      </c>
      <c r="D2801" s="11">
        <v>20958</v>
      </c>
      <c r="E2801" s="12">
        <f t="shared" si="145"/>
        <v>9.4913749767901052</v>
      </c>
      <c r="F2801" s="12">
        <f t="shared" si="144"/>
        <v>6.6642500095394368</v>
      </c>
      <c r="G2801" s="11">
        <v>115891.4</v>
      </c>
      <c r="H2801" s="11">
        <v>22.3</v>
      </c>
      <c r="I2801" s="11">
        <v>118.28</v>
      </c>
    </row>
    <row r="2802" spans="1:9" x14ac:dyDescent="0.35">
      <c r="A2802" t="s">
        <v>105</v>
      </c>
      <c r="B2802" t="s">
        <v>73</v>
      </c>
      <c r="C2802" s="11">
        <v>1977</v>
      </c>
      <c r="D2802" s="11">
        <v>105</v>
      </c>
      <c r="E2802" s="12">
        <f t="shared" si="145"/>
        <v>4.7551978841633792E-2</v>
      </c>
      <c r="F2802" s="12">
        <f t="shared" si="144"/>
        <v>3.3388026099896974E-2</v>
      </c>
      <c r="G2802" s="11">
        <v>460.7</v>
      </c>
      <c r="H2802" s="11">
        <v>22.7</v>
      </c>
      <c r="I2802" s="11">
        <v>125.86</v>
      </c>
    </row>
    <row r="2803" spans="1:9" x14ac:dyDescent="0.35">
      <c r="A2803" t="s">
        <v>85</v>
      </c>
      <c r="B2803" t="s">
        <v>73</v>
      </c>
      <c r="C2803" s="11">
        <v>1977</v>
      </c>
      <c r="D2803" s="11">
        <v>586</v>
      </c>
      <c r="E2803" s="12">
        <f t="shared" si="145"/>
        <v>0.26538532953521338</v>
      </c>
      <c r="F2803" s="12">
        <f t="shared" si="144"/>
        <v>0.18633698375752025</v>
      </c>
      <c r="G2803" s="11">
        <v>4970.3</v>
      </c>
      <c r="H2803" s="11">
        <v>20.8</v>
      </c>
      <c r="I2803" s="11">
        <v>93.62</v>
      </c>
    </row>
    <row r="2804" spans="1:9" x14ac:dyDescent="0.35">
      <c r="A2804" t="s">
        <v>41</v>
      </c>
      <c r="B2804" t="s">
        <v>73</v>
      </c>
      <c r="C2804" s="11">
        <v>1977</v>
      </c>
      <c r="D2804" s="11">
        <v>50</v>
      </c>
      <c r="E2804" s="12">
        <f t="shared" si="145"/>
        <v>2.2643799448397044E-2</v>
      </c>
      <c r="F2804" s="12">
        <f t="shared" si="144"/>
        <v>1.5899060047569986E-2</v>
      </c>
      <c r="G2804" s="11">
        <v>85.4</v>
      </c>
      <c r="H2804" s="11">
        <v>23.1</v>
      </c>
      <c r="I2804" s="11">
        <v>680.11</v>
      </c>
    </row>
    <row r="2805" spans="1:9" x14ac:dyDescent="0.35">
      <c r="A2805" t="s">
        <v>42</v>
      </c>
      <c r="B2805" t="s">
        <v>73</v>
      </c>
      <c r="C2805" s="11">
        <v>1977</v>
      </c>
      <c r="D2805" s="11">
        <v>26016</v>
      </c>
      <c r="E2805" s="12">
        <f t="shared" si="145"/>
        <v>11.782021728989951</v>
      </c>
      <c r="F2805" s="12">
        <f t="shared" si="144"/>
        <v>8.272598923951616</v>
      </c>
      <c r="G2805" s="11">
        <v>56557.2</v>
      </c>
      <c r="H2805" s="11">
        <v>22.8</v>
      </c>
      <c r="I2805" s="11">
        <v>468.93</v>
      </c>
    </row>
    <row r="2806" spans="1:9" x14ac:dyDescent="0.35">
      <c r="A2806" t="s">
        <v>43</v>
      </c>
      <c r="B2806" t="s">
        <v>73</v>
      </c>
      <c r="C2806" s="11">
        <v>1977</v>
      </c>
      <c r="D2806" s="11">
        <v>27823</v>
      </c>
      <c r="E2806" s="12">
        <f t="shared" si="145"/>
        <v>12.60036864105502</v>
      </c>
      <c r="F2806" s="12">
        <f t="shared" si="144"/>
        <v>8.8471909540707951</v>
      </c>
      <c r="G2806" s="11">
        <v>190522.5</v>
      </c>
      <c r="H2806" s="11">
        <v>21.7</v>
      </c>
      <c r="I2806" s="11">
        <v>111.85</v>
      </c>
    </row>
    <row r="2807" spans="1:9" x14ac:dyDescent="0.35">
      <c r="A2807" t="s">
        <v>45</v>
      </c>
      <c r="B2807" t="s">
        <v>73</v>
      </c>
      <c r="C2807" s="11">
        <v>1977</v>
      </c>
      <c r="D2807" s="11">
        <v>2461</v>
      </c>
      <c r="E2807" s="12">
        <f t="shared" si="145"/>
        <v>1.1145278088501025</v>
      </c>
      <c r="F2807" s="12">
        <f t="shared" si="144"/>
        <v>0.78255173554139468</v>
      </c>
      <c r="G2807" s="11">
        <v>10686.8</v>
      </c>
      <c r="H2807" s="11">
        <v>23.2</v>
      </c>
      <c r="I2807" s="11">
        <v>106.34</v>
      </c>
    </row>
    <row r="2808" spans="1:9" x14ac:dyDescent="0.35">
      <c r="A2808" t="s">
        <v>46</v>
      </c>
      <c r="B2808" t="s">
        <v>73</v>
      </c>
      <c r="C2808" s="11">
        <v>1977</v>
      </c>
      <c r="D2808" s="11">
        <v>176</v>
      </c>
      <c r="E2808" s="12">
        <f t="shared" si="145"/>
        <v>7.9706174058357601E-2</v>
      </c>
      <c r="F2808" s="12">
        <f t="shared" si="144"/>
        <v>5.5964691367446355E-2</v>
      </c>
      <c r="G2808" s="11">
        <v>2576.4</v>
      </c>
      <c r="H2808" s="11">
        <v>24.7</v>
      </c>
      <c r="I2808" s="11">
        <v>113.9</v>
      </c>
    </row>
    <row r="2809" spans="1:9" x14ac:dyDescent="0.35">
      <c r="A2809" t="s">
        <v>47</v>
      </c>
      <c r="B2809" t="s">
        <v>73</v>
      </c>
      <c r="C2809" s="11">
        <v>1977</v>
      </c>
      <c r="D2809" s="11">
        <v>48</v>
      </c>
      <c r="E2809" s="12">
        <f t="shared" si="145"/>
        <v>2.1738047470461166E-2</v>
      </c>
      <c r="F2809" s="12">
        <f t="shared" si="144"/>
        <v>1.5263097645667188E-2</v>
      </c>
      <c r="G2809" s="11">
        <v>241</v>
      </c>
      <c r="H2809" s="11">
        <v>20.2</v>
      </c>
      <c r="I2809" s="11">
        <v>195.48</v>
      </c>
    </row>
    <row r="2810" spans="1:9" x14ac:dyDescent="0.35">
      <c r="A2810" t="s">
        <v>87</v>
      </c>
      <c r="B2810" t="s">
        <v>73</v>
      </c>
      <c r="C2810" s="11">
        <v>1977</v>
      </c>
      <c r="D2810" s="11">
        <v>799</v>
      </c>
      <c r="E2810" s="12">
        <f t="shared" si="145"/>
        <v>0.36184791518538478</v>
      </c>
      <c r="F2810" s="12">
        <f t="shared" si="144"/>
        <v>0.25406697956016844</v>
      </c>
      <c r="G2810" s="11">
        <v>1789.3</v>
      </c>
      <c r="H2810" s="11">
        <v>21.8</v>
      </c>
      <c r="I2810" s="11">
        <v>310.11</v>
      </c>
    </row>
    <row r="2811" spans="1:9" x14ac:dyDescent="0.35">
      <c r="A2811" t="s">
        <v>75</v>
      </c>
      <c r="B2811" t="s">
        <v>73</v>
      </c>
      <c r="C2811" s="11">
        <v>1977</v>
      </c>
      <c r="D2811" s="11">
        <v>5670</v>
      </c>
      <c r="E2811" s="12">
        <f t="shared" si="145"/>
        <v>2.5678068574482249</v>
      </c>
      <c r="F2811" s="12">
        <f t="shared" si="144"/>
        <v>1.8029534093944366</v>
      </c>
      <c r="G2811" s="11">
        <v>16144.7</v>
      </c>
      <c r="H2811" s="11">
        <v>20.7</v>
      </c>
      <c r="I2811" s="11">
        <v>302.02999999999997</v>
      </c>
    </row>
    <row r="2812" spans="1:9" x14ac:dyDescent="0.35">
      <c r="A2812" t="s">
        <v>88</v>
      </c>
      <c r="B2812" t="s">
        <v>73</v>
      </c>
      <c r="C2812" s="11">
        <v>1977</v>
      </c>
      <c r="D2812" s="11">
        <v>4217</v>
      </c>
      <c r="E2812" s="12">
        <f t="shared" si="145"/>
        <v>1.9097780454778068</v>
      </c>
      <c r="F2812" s="12">
        <f t="shared" si="144"/>
        <v>1.3409267244120529</v>
      </c>
      <c r="G2812" s="11">
        <v>7719.2</v>
      </c>
      <c r="H2812" s="11">
        <v>22.6</v>
      </c>
      <c r="I2812" s="11">
        <v>339.48</v>
      </c>
    </row>
    <row r="2813" spans="1:9" x14ac:dyDescent="0.35">
      <c r="A2813" t="s">
        <v>119</v>
      </c>
      <c r="B2813" t="s">
        <v>73</v>
      </c>
      <c r="C2813" s="11">
        <v>1977</v>
      </c>
      <c r="D2813" s="11">
        <v>140</v>
      </c>
      <c r="E2813" s="12">
        <f t="shared" si="145"/>
        <v>6.3402638455511723E-2</v>
      </c>
      <c r="F2813" s="12">
        <f t="shared" si="144"/>
        <v>4.4517368133195963E-2</v>
      </c>
      <c r="G2813" s="11">
        <v>202.3</v>
      </c>
      <c r="H2813" s="11">
        <v>20.100000000000001</v>
      </c>
      <c r="I2813" s="11">
        <v>185.92</v>
      </c>
    </row>
    <row r="2814" spans="1:9" x14ac:dyDescent="0.35">
      <c r="A2814" t="s">
        <v>76</v>
      </c>
      <c r="B2814" t="s">
        <v>73</v>
      </c>
      <c r="C2814" s="11">
        <v>1977</v>
      </c>
      <c r="D2814" s="11">
        <v>18835</v>
      </c>
      <c r="E2814" s="12">
        <f t="shared" si="145"/>
        <v>8.5299192522111671</v>
      </c>
      <c r="F2814" s="12">
        <f t="shared" si="144"/>
        <v>5.9891759199196137</v>
      </c>
      <c r="G2814" s="11">
        <v>132363.4</v>
      </c>
      <c r="H2814" s="11">
        <v>21.6</v>
      </c>
      <c r="I2814" s="11">
        <v>108.57</v>
      </c>
    </row>
    <row r="2815" spans="1:9" x14ac:dyDescent="0.35">
      <c r="A2815" t="s">
        <v>109</v>
      </c>
      <c r="B2815" t="s">
        <v>73</v>
      </c>
      <c r="C2815" s="11">
        <v>1977</v>
      </c>
      <c r="D2815" s="11">
        <v>113</v>
      </c>
      <c r="E2815" s="12">
        <f t="shared" si="145"/>
        <v>5.1174986753377324E-2</v>
      </c>
      <c r="F2815" s="12">
        <f t="shared" si="144"/>
        <v>3.5931875707508172E-2</v>
      </c>
      <c r="G2815" s="11">
        <v>194.8</v>
      </c>
      <c r="H2815" s="11">
        <v>21.6</v>
      </c>
    </row>
    <row r="2816" spans="1:9" x14ac:dyDescent="0.35">
      <c r="A2816" t="s">
        <v>53</v>
      </c>
      <c r="B2816" t="s">
        <v>73</v>
      </c>
      <c r="C2816" s="11">
        <v>1977</v>
      </c>
      <c r="D2816" s="11">
        <v>214</v>
      </c>
      <c r="E2816" s="12">
        <f t="shared" si="145"/>
        <v>9.6915461639139347E-2</v>
      </c>
      <c r="F2816" s="12">
        <f t="shared" si="144"/>
        <v>6.8047977003599547E-2</v>
      </c>
      <c r="G2816" s="11">
        <v>787.4</v>
      </c>
      <c r="H2816" s="11">
        <v>24.2</v>
      </c>
      <c r="I2816" s="11">
        <v>169</v>
      </c>
    </row>
    <row r="2817" spans="1:9" x14ac:dyDescent="0.35">
      <c r="A2817" t="s">
        <v>78</v>
      </c>
      <c r="B2817" t="s">
        <v>73</v>
      </c>
      <c r="C2817" s="11">
        <v>1977</v>
      </c>
      <c r="D2817" s="11">
        <v>1455</v>
      </c>
      <c r="E2817" s="12">
        <f t="shared" si="145"/>
        <v>0.65893456394835404</v>
      </c>
      <c r="F2817" s="12">
        <f t="shared" si="144"/>
        <v>0.46266264738428658</v>
      </c>
      <c r="G2817" s="11">
        <v>2579.6</v>
      </c>
      <c r="H2817" s="11">
        <v>22</v>
      </c>
      <c r="I2817" s="11">
        <v>109.78</v>
      </c>
    </row>
    <row r="2818" spans="1:9" x14ac:dyDescent="0.35">
      <c r="A2818" t="s">
        <v>54</v>
      </c>
      <c r="B2818" t="s">
        <v>73</v>
      </c>
      <c r="C2818" s="11">
        <v>1977</v>
      </c>
      <c r="D2818" s="11">
        <v>4302</v>
      </c>
      <c r="E2818" s="12">
        <f t="shared" si="145"/>
        <v>1.9482725045400817</v>
      </c>
      <c r="F2818" s="12">
        <f t="shared" si="144"/>
        <v>1.3679551264929217</v>
      </c>
      <c r="G2818" s="11">
        <v>3921</v>
      </c>
      <c r="H2818" s="11">
        <v>23.5</v>
      </c>
      <c r="I2818" s="11">
        <v>489.52</v>
      </c>
    </row>
    <row r="2819" spans="1:9" x14ac:dyDescent="0.35">
      <c r="A2819" t="s">
        <v>55</v>
      </c>
      <c r="B2819" t="s">
        <v>73</v>
      </c>
      <c r="C2819" s="11">
        <v>1977</v>
      </c>
      <c r="D2819" s="11">
        <v>5016</v>
      </c>
      <c r="E2819" s="12">
        <f t="shared" si="145"/>
        <v>2.2716259606631919</v>
      </c>
      <c r="F2819" s="12">
        <f t="shared" si="144"/>
        <v>1.5949937039722213</v>
      </c>
      <c r="G2819" s="11">
        <v>30549</v>
      </c>
      <c r="H2819" s="11">
        <v>23</v>
      </c>
      <c r="I2819" s="11">
        <v>100.98</v>
      </c>
    </row>
    <row r="2820" spans="1:9" x14ac:dyDescent="0.35">
      <c r="A2820" t="s">
        <v>79</v>
      </c>
      <c r="B2820" t="s">
        <v>73</v>
      </c>
      <c r="C2820" s="11">
        <v>1977</v>
      </c>
      <c r="D2820" s="11">
        <v>102</v>
      </c>
      <c r="E2820" s="12">
        <f t="shared" si="145"/>
        <v>4.6193350874729977E-2</v>
      </c>
      <c r="F2820" s="12">
        <f t="shared" si="144"/>
        <v>3.2434082497042778E-2</v>
      </c>
      <c r="G2820" s="11">
        <v>32.1</v>
      </c>
      <c r="H2820" s="11">
        <v>21.6</v>
      </c>
    </row>
    <row r="2821" spans="1:9" x14ac:dyDescent="0.35">
      <c r="A2821" t="s">
        <v>57</v>
      </c>
      <c r="B2821" t="s">
        <v>73</v>
      </c>
      <c r="C2821" s="11">
        <v>1977</v>
      </c>
      <c r="D2821" s="11">
        <v>436</v>
      </c>
      <c r="E2821" s="12">
        <f t="shared" si="145"/>
        <v>0.19745393119002222</v>
      </c>
      <c r="F2821" s="12">
        <f t="shared" si="144"/>
        <v>0.13863980361481029</v>
      </c>
      <c r="G2821" s="11">
        <v>2437.9</v>
      </c>
      <c r="H2821" s="11">
        <v>25</v>
      </c>
      <c r="I2821" s="11">
        <v>120.62</v>
      </c>
    </row>
    <row r="2822" spans="1:9" x14ac:dyDescent="0.35">
      <c r="A2822" t="s">
        <v>126</v>
      </c>
      <c r="B2822" t="s">
        <v>73</v>
      </c>
      <c r="C2822" s="11">
        <v>1977</v>
      </c>
      <c r="D2822" s="11">
        <v>55</v>
      </c>
      <c r="E2822" s="12">
        <f t="shared" si="145"/>
        <v>2.4908179393236751E-2</v>
      </c>
      <c r="F2822" s="12">
        <f t="shared" si="144"/>
        <v>1.7488966052326985E-2</v>
      </c>
      <c r="G2822" s="11">
        <v>37.6</v>
      </c>
      <c r="H2822" s="11">
        <v>23</v>
      </c>
    </row>
    <row r="2823" spans="1:9" x14ac:dyDescent="0.35">
      <c r="A2823" t="s">
        <v>59</v>
      </c>
      <c r="B2823" t="s">
        <v>73</v>
      </c>
      <c r="C2823" s="11">
        <v>1977</v>
      </c>
      <c r="D2823" s="11">
        <v>13877</v>
      </c>
      <c r="E2823" s="12">
        <f t="shared" si="145"/>
        <v>6.2845600989081163</v>
      </c>
      <c r="F2823" s="12">
        <f t="shared" si="144"/>
        <v>4.4126251256025739</v>
      </c>
      <c r="G2823" s="11">
        <v>46834.8</v>
      </c>
      <c r="H2823" s="11">
        <v>22.3</v>
      </c>
      <c r="I2823" s="11">
        <v>186.41</v>
      </c>
    </row>
    <row r="2824" spans="1:9" x14ac:dyDescent="0.35">
      <c r="A2824" t="s">
        <v>60</v>
      </c>
      <c r="B2824" t="s">
        <v>73</v>
      </c>
      <c r="C2824" s="11">
        <v>1977</v>
      </c>
      <c r="D2824" s="11">
        <v>9420</v>
      </c>
      <c r="E2824" s="12">
        <f t="shared" si="145"/>
        <v>4.2660918160780037</v>
      </c>
      <c r="F2824" s="12">
        <f t="shared" si="144"/>
        <v>2.9953829129621856</v>
      </c>
      <c r="G2824" s="11">
        <v>18444.3</v>
      </c>
      <c r="H2824" s="11">
        <v>22.8</v>
      </c>
      <c r="I2824" s="11">
        <v>427.65</v>
      </c>
    </row>
    <row r="2825" spans="1:9" x14ac:dyDescent="0.35">
      <c r="A2825" t="s">
        <v>113</v>
      </c>
      <c r="B2825" t="s">
        <v>73</v>
      </c>
      <c r="C2825" s="11">
        <v>1977</v>
      </c>
      <c r="D2825" s="11">
        <v>662</v>
      </c>
      <c r="E2825" s="12">
        <f t="shared" si="145"/>
        <v>0.29980390469677687</v>
      </c>
      <c r="F2825" s="12">
        <f t="shared" si="144"/>
        <v>0.21050355502982665</v>
      </c>
      <c r="G2825" s="11">
        <v>1981.3</v>
      </c>
      <c r="H2825" s="11">
        <v>22.2</v>
      </c>
      <c r="I2825" s="11">
        <v>336.12</v>
      </c>
    </row>
    <row r="2826" spans="1:9" x14ac:dyDescent="0.35">
      <c r="A2826" t="s">
        <v>115</v>
      </c>
      <c r="B2826" t="s">
        <v>73</v>
      </c>
      <c r="C2826" s="11">
        <v>1977</v>
      </c>
      <c r="D2826" s="11">
        <v>173</v>
      </c>
      <c r="E2826" s="12">
        <f t="shared" si="145"/>
        <v>7.8347546091453779E-2</v>
      </c>
      <c r="F2826" s="12">
        <f t="shared" si="144"/>
        <v>5.5010747764592159E-2</v>
      </c>
      <c r="G2826" s="11">
        <v>402.1</v>
      </c>
      <c r="H2826" s="11">
        <v>21</v>
      </c>
      <c r="I2826" s="11">
        <v>302.47000000000003</v>
      </c>
    </row>
    <row r="2827" spans="1:9" x14ac:dyDescent="0.35">
      <c r="A2827" t="s">
        <v>63</v>
      </c>
      <c r="B2827" t="s">
        <v>73</v>
      </c>
      <c r="C2827" s="11">
        <v>1977</v>
      </c>
      <c r="D2827" s="11">
        <v>2915</v>
      </c>
      <c r="E2827" s="12">
        <f t="shared" si="145"/>
        <v>1.3201335078415477</v>
      </c>
      <c r="F2827" s="12">
        <f t="shared" si="144"/>
        <v>0.92691520077333034</v>
      </c>
      <c r="G2827" s="11">
        <v>14123.4</v>
      </c>
      <c r="H2827" s="11">
        <v>22.5</v>
      </c>
      <c r="I2827" s="11">
        <v>102.47</v>
      </c>
    </row>
    <row r="2828" spans="1:9" x14ac:dyDescent="0.35">
      <c r="A2828" t="s">
        <v>80</v>
      </c>
      <c r="B2828" t="s">
        <v>73</v>
      </c>
      <c r="C2828" s="11">
        <v>1977</v>
      </c>
      <c r="D2828" s="11">
        <v>12108</v>
      </c>
      <c r="E2828" s="12">
        <f t="shared" si="145"/>
        <v>5.4834224744238282</v>
      </c>
      <c r="F2828" s="12">
        <f t="shared" si="144"/>
        <v>3.8501163811195482</v>
      </c>
      <c r="G2828" s="11">
        <v>75123.399999999994</v>
      </c>
      <c r="H2828" s="11">
        <v>22.3</v>
      </c>
      <c r="I2828" s="11">
        <v>99.18</v>
      </c>
    </row>
    <row r="2829" spans="1:9" x14ac:dyDescent="0.35">
      <c r="A2829" t="s">
        <v>64</v>
      </c>
      <c r="B2829" t="s">
        <v>73</v>
      </c>
      <c r="C2829" s="11">
        <v>1977</v>
      </c>
      <c r="D2829" s="11">
        <v>19257</v>
      </c>
      <c r="E2829" s="12">
        <f t="shared" si="145"/>
        <v>8.721032919555638</v>
      </c>
      <c r="F2829" s="12">
        <f t="shared" si="144"/>
        <v>6.1233639867211052</v>
      </c>
      <c r="G2829" s="11">
        <v>108348.1</v>
      </c>
      <c r="H2829" s="11">
        <v>23</v>
      </c>
      <c r="I2829" s="11">
        <v>120.48</v>
      </c>
    </row>
    <row r="2830" spans="1:9" x14ac:dyDescent="0.35">
      <c r="A2830" t="s">
        <v>90</v>
      </c>
      <c r="B2830" t="s">
        <v>73</v>
      </c>
      <c r="C2830" s="11">
        <v>1977</v>
      </c>
      <c r="D2830" s="11">
        <v>3192</v>
      </c>
      <c r="E2830" s="12">
        <f t="shared" si="145"/>
        <v>1.4455801567856674</v>
      </c>
      <c r="F2830" s="12">
        <f t="shared" si="144"/>
        <v>1.014995993436868</v>
      </c>
      <c r="G2830" s="11">
        <v>13644.1</v>
      </c>
      <c r="H2830" s="11">
        <v>20.9</v>
      </c>
      <c r="I2830" s="11">
        <v>97.41</v>
      </c>
    </row>
    <row r="2831" spans="1:9" x14ac:dyDescent="0.35">
      <c r="A2831" t="s">
        <v>65</v>
      </c>
      <c r="B2831" t="s">
        <v>73</v>
      </c>
      <c r="C2831" s="11">
        <v>1977</v>
      </c>
      <c r="D2831" s="11">
        <v>264</v>
      </c>
      <c r="E2831" s="12">
        <f t="shared" si="145"/>
        <v>0.11955926108753641</v>
      </c>
      <c r="F2831" s="12">
        <f t="shared" si="144"/>
        <v>8.3947037051169543E-2</v>
      </c>
      <c r="G2831" s="11">
        <v>1167</v>
      </c>
      <c r="H2831" s="11">
        <v>22.6</v>
      </c>
      <c r="I2831" s="11">
        <v>103.92</v>
      </c>
    </row>
    <row r="2832" spans="1:9" x14ac:dyDescent="0.35">
      <c r="A2832" t="s">
        <v>116</v>
      </c>
      <c r="B2832" t="s">
        <v>73</v>
      </c>
      <c r="C2832" s="11">
        <v>1977</v>
      </c>
      <c r="D2832" s="11">
        <v>267</v>
      </c>
      <c r="E2832" s="12">
        <f t="shared" si="145"/>
        <v>0.12091788905444023</v>
      </c>
      <c r="F2832" s="12">
        <f t="shared" si="144"/>
        <v>8.4900980654023739E-2</v>
      </c>
      <c r="G2832" s="11">
        <v>2474.8000000000002</v>
      </c>
      <c r="H2832" s="11">
        <v>21.5</v>
      </c>
      <c r="I2832" s="11">
        <v>115.47</v>
      </c>
    </row>
    <row r="2833" spans="1:9" x14ac:dyDescent="0.35">
      <c r="A2833" t="s">
        <v>91</v>
      </c>
      <c r="B2833" t="s">
        <v>73</v>
      </c>
      <c r="C2833" s="11">
        <v>1977</v>
      </c>
      <c r="D2833" s="11">
        <v>1304</v>
      </c>
      <c r="E2833" s="12">
        <f t="shared" si="145"/>
        <v>0.59055028961419498</v>
      </c>
      <c r="F2833" s="12">
        <f t="shared" si="144"/>
        <v>0.41464748604062529</v>
      </c>
      <c r="G2833" s="11">
        <v>5744.9</v>
      </c>
      <c r="H2833" s="11">
        <v>22</v>
      </c>
      <c r="I2833" s="11">
        <v>122.28</v>
      </c>
    </row>
    <row r="2834" spans="1:9" x14ac:dyDescent="0.35">
      <c r="A2834" t="s">
        <v>122</v>
      </c>
      <c r="B2834" t="s">
        <v>73</v>
      </c>
      <c r="C2834" s="11">
        <v>1977</v>
      </c>
      <c r="D2834" s="11">
        <v>89</v>
      </c>
      <c r="E2834" s="12">
        <f t="shared" si="145"/>
        <v>4.0305963018146741E-2</v>
      </c>
      <c r="F2834" s="12">
        <f t="shared" si="144"/>
        <v>2.8300326884674581E-2</v>
      </c>
      <c r="G2834" s="11">
        <v>343.7</v>
      </c>
      <c r="H2834" s="11">
        <v>24.6</v>
      </c>
      <c r="I2834" s="11">
        <v>100</v>
      </c>
    </row>
    <row r="2835" spans="1:9" x14ac:dyDescent="0.35">
      <c r="A2835" t="s">
        <v>82</v>
      </c>
      <c r="B2835" t="s">
        <v>73</v>
      </c>
      <c r="C2835" s="11">
        <v>1977</v>
      </c>
      <c r="D2835" s="11">
        <v>2603</v>
      </c>
      <c r="E2835" s="12">
        <f t="shared" si="145"/>
        <v>1.1788361992835501</v>
      </c>
      <c r="F2835" s="12">
        <f t="shared" si="144"/>
        <v>0.82770506607649352</v>
      </c>
      <c r="G2835" s="11">
        <v>17393.5</v>
      </c>
      <c r="H2835" s="11">
        <v>22.4</v>
      </c>
      <c r="I2835" s="11">
        <v>107.2</v>
      </c>
    </row>
    <row r="2836" spans="1:9" x14ac:dyDescent="0.35">
      <c r="A2836" t="s">
        <v>68</v>
      </c>
      <c r="B2836" t="s">
        <v>73</v>
      </c>
      <c r="C2836" s="11">
        <v>1977</v>
      </c>
      <c r="D2836" s="11">
        <v>28903</v>
      </c>
      <c r="E2836" s="12">
        <f t="shared" si="145"/>
        <v>13.089474709140397</v>
      </c>
      <c r="F2836" s="12">
        <f>(D2836/314484)*100</f>
        <v>9.1906106510983072</v>
      </c>
      <c r="G2836" s="11">
        <v>93826.1</v>
      </c>
      <c r="H2836" s="11">
        <v>21.8</v>
      </c>
      <c r="I2836" s="11">
        <v>225.94</v>
      </c>
    </row>
    <row r="2837" spans="1:9" x14ac:dyDescent="0.35">
      <c r="A2837" t="s">
        <v>70</v>
      </c>
      <c r="B2837" t="s">
        <v>73</v>
      </c>
      <c r="C2837" s="11">
        <v>1977</v>
      </c>
      <c r="D2837" s="11">
        <f>SUM(D2798:D2836)</f>
        <v>220811</v>
      </c>
      <c r="E2837" s="12">
        <f t="shared" si="145"/>
        <v>100</v>
      </c>
      <c r="F2837" s="12">
        <f>(D2837/314484)*100</f>
        <v>70.213746963279533</v>
      </c>
      <c r="G2837" s="11">
        <v>986663.50000000012</v>
      </c>
    </row>
    <row r="2838" spans="1:9" x14ac:dyDescent="0.35">
      <c r="A2838" t="s">
        <v>111</v>
      </c>
      <c r="B2838" t="s">
        <v>73</v>
      </c>
      <c r="C2838" s="11">
        <v>1977</v>
      </c>
      <c r="D2838" s="11">
        <v>260</v>
      </c>
      <c r="F2838" s="12">
        <f>(D2838/314484)*100</f>
        <v>8.267511224736393E-2</v>
      </c>
      <c r="G2838" s="11">
        <v>2258.6999999999998</v>
      </c>
      <c r="H2838" s="11">
        <v>19.8</v>
      </c>
    </row>
    <row r="2839" spans="1:9" x14ac:dyDescent="0.35">
      <c r="A2839" t="s">
        <v>30</v>
      </c>
      <c r="B2839" t="s">
        <v>28</v>
      </c>
      <c r="C2839" s="11">
        <v>1976</v>
      </c>
      <c r="D2839" s="11">
        <v>1596</v>
      </c>
      <c r="E2839" s="12">
        <f>(D2839/82532)*100</f>
        <v>1.9337953763388747</v>
      </c>
      <c r="F2839" s="12">
        <f>(D2839/276911)*100</f>
        <v>0.57635846896656329</v>
      </c>
      <c r="G2839" s="11">
        <v>11133.9</v>
      </c>
      <c r="H2839" s="11">
        <v>17.399999999999999</v>
      </c>
      <c r="I2839" s="11">
        <v>105.56</v>
      </c>
    </row>
    <row r="2840" spans="1:9" x14ac:dyDescent="0.35">
      <c r="A2840" t="s">
        <v>31</v>
      </c>
      <c r="B2840" t="s">
        <v>28</v>
      </c>
      <c r="C2840" s="11">
        <v>1976</v>
      </c>
      <c r="D2840" s="11">
        <v>7692</v>
      </c>
      <c r="E2840" s="12">
        <f t="shared" ref="E2840:E2864" si="146">(D2840/82532)*100</f>
        <v>9.3200213250617949</v>
      </c>
      <c r="F2840" s="12">
        <f t="shared" ref="F2840:F2902" si="147">(D2840/276911)*100</f>
        <v>2.7777878090794514</v>
      </c>
      <c r="G2840" s="11">
        <v>7337.6</v>
      </c>
      <c r="H2840" s="11">
        <v>22.6</v>
      </c>
      <c r="I2840" s="11">
        <v>491.02</v>
      </c>
    </row>
    <row r="2841" spans="1:9" x14ac:dyDescent="0.35">
      <c r="A2841" t="s">
        <v>3</v>
      </c>
      <c r="B2841" t="s">
        <v>28</v>
      </c>
      <c r="C2841" s="11">
        <v>1976</v>
      </c>
      <c r="D2841" s="11">
        <v>17508</v>
      </c>
      <c r="E2841" s="12">
        <f t="shared" si="146"/>
        <v>21.213589880288858</v>
      </c>
      <c r="F2841" s="12">
        <f t="shared" si="147"/>
        <v>6.3226090693399684</v>
      </c>
      <c r="G2841" s="11">
        <v>101880.9</v>
      </c>
      <c r="H2841" s="11">
        <v>19.899999999999999</v>
      </c>
      <c r="I2841" s="11">
        <v>155.47999999999999</v>
      </c>
    </row>
    <row r="2842" spans="1:9" x14ac:dyDescent="0.35">
      <c r="A2842" t="s">
        <v>97</v>
      </c>
      <c r="B2842" t="s">
        <v>28</v>
      </c>
      <c r="C2842" s="11">
        <v>1976</v>
      </c>
      <c r="D2842" s="11">
        <v>2478</v>
      </c>
      <c r="E2842" s="12">
        <f t="shared" si="146"/>
        <v>3.0024717685261475</v>
      </c>
      <c r="F2842" s="12">
        <f t="shared" si="147"/>
        <v>0.8948723597112429</v>
      </c>
      <c r="G2842" s="11">
        <v>16211.7</v>
      </c>
      <c r="H2842" s="11">
        <v>19.5</v>
      </c>
      <c r="I2842" s="11">
        <v>123.21</v>
      </c>
    </row>
    <row r="2843" spans="1:9" x14ac:dyDescent="0.35">
      <c r="A2843" t="s">
        <v>106</v>
      </c>
      <c r="B2843" t="s">
        <v>28</v>
      </c>
      <c r="C2843" s="11">
        <v>1976</v>
      </c>
      <c r="D2843" s="11">
        <v>342</v>
      </c>
      <c r="E2843" s="12">
        <f t="shared" si="146"/>
        <v>0.41438472350118744</v>
      </c>
      <c r="F2843" s="12">
        <f t="shared" si="147"/>
        <v>0.1235053862071207</v>
      </c>
      <c r="G2843" s="11">
        <v>2178.1999999999998</v>
      </c>
      <c r="H2843" s="11">
        <v>19.2</v>
      </c>
      <c r="I2843" s="11">
        <v>85</v>
      </c>
    </row>
    <row r="2844" spans="1:9" x14ac:dyDescent="0.35">
      <c r="A2844" t="s">
        <v>107</v>
      </c>
      <c r="B2844" t="s">
        <v>28</v>
      </c>
      <c r="C2844" s="11">
        <v>1976</v>
      </c>
      <c r="D2844" s="11">
        <v>472</v>
      </c>
      <c r="E2844" s="12">
        <f t="shared" si="146"/>
        <v>0.57189938448117095</v>
      </c>
      <c r="F2844" s="12">
        <f t="shared" si="147"/>
        <v>0.17045187804023676</v>
      </c>
      <c r="G2844" s="11">
        <v>1168.2</v>
      </c>
      <c r="H2844" s="11">
        <v>22.9</v>
      </c>
      <c r="I2844" s="11">
        <v>313.16000000000003</v>
      </c>
    </row>
    <row r="2845" spans="1:9" x14ac:dyDescent="0.35">
      <c r="A2845" t="s">
        <v>108</v>
      </c>
      <c r="B2845" t="s">
        <v>28</v>
      </c>
      <c r="C2845" s="11">
        <v>1976</v>
      </c>
      <c r="D2845" s="11">
        <v>237</v>
      </c>
      <c r="E2845" s="12">
        <f t="shared" si="146"/>
        <v>0.28716134347889305</v>
      </c>
      <c r="F2845" s="12">
        <f t="shared" si="147"/>
        <v>8.5587065880373125E-2</v>
      </c>
      <c r="G2845" s="11">
        <v>365.8</v>
      </c>
      <c r="H2845" s="11">
        <v>18.7</v>
      </c>
    </row>
    <row r="2846" spans="1:9" x14ac:dyDescent="0.35">
      <c r="A2846" t="s">
        <v>4</v>
      </c>
      <c r="B2846" t="s">
        <v>28</v>
      </c>
      <c r="C2846" s="11">
        <v>1976</v>
      </c>
      <c r="D2846" s="11">
        <v>25923</v>
      </c>
      <c r="E2846" s="12">
        <f t="shared" si="146"/>
        <v>31.409635050647022</v>
      </c>
      <c r="F2846" s="12">
        <f t="shared" si="147"/>
        <v>9.361491598383596</v>
      </c>
      <c r="G2846" s="11">
        <v>190089.5</v>
      </c>
      <c r="H2846" s="11">
        <v>20.399999999999999</v>
      </c>
      <c r="I2846" s="11">
        <v>128.41</v>
      </c>
    </row>
    <row r="2847" spans="1:9" x14ac:dyDescent="0.35">
      <c r="A2847" t="s">
        <v>5</v>
      </c>
      <c r="B2847" t="s">
        <v>28</v>
      </c>
      <c r="C2847" s="11">
        <v>1976</v>
      </c>
      <c r="D2847" s="11">
        <v>1717</v>
      </c>
      <c r="E2847" s="12">
        <f t="shared" si="146"/>
        <v>2.0804051761740898</v>
      </c>
      <c r="F2847" s="12">
        <f t="shared" si="147"/>
        <v>0.62005481905738669</v>
      </c>
      <c r="G2847" s="11">
        <v>1714.3</v>
      </c>
      <c r="H2847" s="11">
        <v>22.3</v>
      </c>
      <c r="I2847" s="11">
        <v>406.31</v>
      </c>
    </row>
    <row r="2848" spans="1:9" x14ac:dyDescent="0.35">
      <c r="A2848" t="s">
        <v>98</v>
      </c>
      <c r="B2848" t="s">
        <v>28</v>
      </c>
      <c r="C2848" s="11">
        <v>1976</v>
      </c>
      <c r="D2848" s="11">
        <v>1536</v>
      </c>
      <c r="E2848" s="12">
        <f t="shared" si="146"/>
        <v>1.8610963020404208</v>
      </c>
      <c r="F2848" s="12">
        <f t="shared" si="147"/>
        <v>0.55469085735127888</v>
      </c>
      <c r="G2848" s="11">
        <v>4047.4</v>
      </c>
      <c r="H2848" s="11">
        <v>21.5</v>
      </c>
      <c r="I2848" s="11">
        <v>257.08999999999997</v>
      </c>
    </row>
    <row r="2849" spans="1:9" x14ac:dyDescent="0.35">
      <c r="A2849" t="s">
        <v>99</v>
      </c>
      <c r="B2849" t="s">
        <v>28</v>
      </c>
      <c r="C2849" s="11">
        <v>1976</v>
      </c>
      <c r="D2849" s="11">
        <v>336</v>
      </c>
      <c r="E2849" s="12">
        <f t="shared" si="146"/>
        <v>0.40711481607134203</v>
      </c>
      <c r="F2849" s="12">
        <f t="shared" si="147"/>
        <v>0.12133862504559226</v>
      </c>
      <c r="G2849" s="11">
        <v>1767.8</v>
      </c>
      <c r="H2849" s="11">
        <v>18</v>
      </c>
      <c r="I2849" s="11">
        <v>252.81</v>
      </c>
    </row>
    <row r="2850" spans="1:9" x14ac:dyDescent="0.35">
      <c r="A2850" t="s">
        <v>8</v>
      </c>
      <c r="B2850" t="s">
        <v>28</v>
      </c>
      <c r="C2850" s="11">
        <v>1976</v>
      </c>
      <c r="D2850" s="11">
        <v>884</v>
      </c>
      <c r="E2850" s="12">
        <f t="shared" si="146"/>
        <v>1.071099694663888</v>
      </c>
      <c r="F2850" s="12">
        <f t="shared" si="147"/>
        <v>0.31923614446518916</v>
      </c>
      <c r="G2850" s="11">
        <v>2987.5</v>
      </c>
      <c r="H2850" s="11">
        <v>21.1</v>
      </c>
      <c r="I2850" s="11">
        <v>175.82</v>
      </c>
    </row>
    <row r="2851" spans="1:9" x14ac:dyDescent="0.35">
      <c r="A2851" t="s">
        <v>121</v>
      </c>
      <c r="B2851" t="s">
        <v>28</v>
      </c>
      <c r="C2851" s="11">
        <v>1976</v>
      </c>
      <c r="D2851" s="11">
        <v>138</v>
      </c>
      <c r="E2851" s="12">
        <f t="shared" si="146"/>
        <v>0.16720787088644404</v>
      </c>
      <c r="F2851" s="12">
        <f t="shared" si="147"/>
        <v>4.9835506715153965E-2</v>
      </c>
      <c r="G2851" s="11">
        <v>93.7</v>
      </c>
      <c r="H2851" s="11">
        <v>19.7</v>
      </c>
      <c r="I2851" s="11">
        <v>125</v>
      </c>
    </row>
    <row r="2852" spans="1:9" x14ac:dyDescent="0.35">
      <c r="A2852" t="s">
        <v>33</v>
      </c>
      <c r="B2852" t="s">
        <v>28</v>
      </c>
      <c r="C2852" s="11">
        <v>1976</v>
      </c>
      <c r="D2852" s="11">
        <v>506</v>
      </c>
      <c r="E2852" s="12">
        <f t="shared" si="146"/>
        <v>0.61309552658362809</v>
      </c>
      <c r="F2852" s="12">
        <f t="shared" si="147"/>
        <v>0.18273019128889786</v>
      </c>
      <c r="G2852" s="11">
        <v>3054.2</v>
      </c>
      <c r="H2852" s="11">
        <v>20.7</v>
      </c>
      <c r="I2852" s="11">
        <v>147.28</v>
      </c>
    </row>
    <row r="2853" spans="1:9" x14ac:dyDescent="0.35">
      <c r="A2853" t="s">
        <v>34</v>
      </c>
      <c r="B2853" t="s">
        <v>28</v>
      </c>
      <c r="C2853" s="11">
        <v>1976</v>
      </c>
      <c r="D2853" s="11">
        <v>4574</v>
      </c>
      <c r="E2853" s="12">
        <f t="shared" si="146"/>
        <v>5.5420927640188049</v>
      </c>
      <c r="F2853" s="12">
        <f t="shared" si="147"/>
        <v>1.6517942588051757</v>
      </c>
      <c r="G2853" s="11">
        <v>30091</v>
      </c>
      <c r="H2853" s="11">
        <v>19.2</v>
      </c>
      <c r="I2853" s="11">
        <v>85.97</v>
      </c>
    </row>
    <row r="2854" spans="1:9" x14ac:dyDescent="0.35">
      <c r="A2854" t="s">
        <v>133</v>
      </c>
      <c r="B2854" t="s">
        <v>28</v>
      </c>
      <c r="C2854" s="11">
        <v>1976</v>
      </c>
      <c r="D2854" s="11">
        <v>213</v>
      </c>
      <c r="E2854" s="12">
        <f t="shared" si="146"/>
        <v>0.25808171375951144</v>
      </c>
      <c r="F2854" s="12">
        <f t="shared" si="147"/>
        <v>7.6920021234259381E-2</v>
      </c>
      <c r="G2854" s="11">
        <v>1412.5</v>
      </c>
      <c r="H2854" s="11">
        <v>20.3</v>
      </c>
      <c r="I2854" s="11">
        <v>74.38</v>
      </c>
    </row>
    <row r="2855" spans="1:9" x14ac:dyDescent="0.35">
      <c r="A2855" t="s">
        <v>125</v>
      </c>
      <c r="B2855" t="s">
        <v>28</v>
      </c>
      <c r="C2855" s="11">
        <v>1976</v>
      </c>
      <c r="D2855" s="11">
        <v>247</v>
      </c>
      <c r="E2855" s="12">
        <f t="shared" si="146"/>
        <v>0.29927785586196864</v>
      </c>
      <c r="F2855" s="12">
        <f t="shared" si="147"/>
        <v>8.9198334482920513E-2</v>
      </c>
      <c r="G2855" s="11">
        <v>1456.8</v>
      </c>
      <c r="H2855" s="11">
        <v>20.8</v>
      </c>
    </row>
    <row r="2856" spans="1:9" x14ac:dyDescent="0.35">
      <c r="A2856" t="s">
        <v>13</v>
      </c>
      <c r="B2856" t="s">
        <v>28</v>
      </c>
      <c r="C2856" s="11">
        <v>1976</v>
      </c>
      <c r="D2856" s="11">
        <v>1171</v>
      </c>
      <c r="E2856" s="12">
        <f t="shared" si="146"/>
        <v>1.4188436000581592</v>
      </c>
      <c r="F2856" s="12">
        <f t="shared" si="147"/>
        <v>0.42287955335829924</v>
      </c>
      <c r="G2856" s="11">
        <v>1728</v>
      </c>
      <c r="H2856" s="11">
        <v>21.6</v>
      </c>
      <c r="I2856" s="11">
        <v>292.88</v>
      </c>
    </row>
    <row r="2857" spans="1:9" x14ac:dyDescent="0.35">
      <c r="A2857" t="s">
        <v>114</v>
      </c>
      <c r="B2857" t="s">
        <v>28</v>
      </c>
      <c r="C2857" s="11">
        <v>1976</v>
      </c>
      <c r="D2857" s="11">
        <v>73</v>
      </c>
      <c r="E2857" s="12">
        <f t="shared" si="146"/>
        <v>8.8450540396452282E-2</v>
      </c>
      <c r="F2857" s="12">
        <f t="shared" si="147"/>
        <v>2.6362260798595941E-2</v>
      </c>
      <c r="G2857" s="11">
        <v>72.5</v>
      </c>
      <c r="H2857" s="11">
        <v>20.399999999999999</v>
      </c>
    </row>
    <row r="2858" spans="1:9" x14ac:dyDescent="0.35">
      <c r="A2858" t="s">
        <v>15</v>
      </c>
      <c r="B2858" t="s">
        <v>28</v>
      </c>
      <c r="C2858" s="11">
        <v>1976</v>
      </c>
      <c r="D2858" s="11">
        <v>2491</v>
      </c>
      <c r="E2858" s="12">
        <f t="shared" si="146"/>
        <v>3.0182232346241458</v>
      </c>
      <c r="F2858" s="12">
        <f t="shared" si="147"/>
        <v>0.89956700889455465</v>
      </c>
      <c r="G2858" s="11">
        <v>3997.1</v>
      </c>
      <c r="H2858" s="11">
        <v>22</v>
      </c>
      <c r="I2858" s="11">
        <v>293.81</v>
      </c>
    </row>
    <row r="2859" spans="1:9" x14ac:dyDescent="0.35">
      <c r="A2859" t="s">
        <v>36</v>
      </c>
      <c r="B2859" t="s">
        <v>28</v>
      </c>
      <c r="C2859" s="11">
        <v>1976</v>
      </c>
      <c r="D2859" s="11">
        <v>710</v>
      </c>
      <c r="E2859" s="12">
        <f t="shared" si="146"/>
        <v>0.86027237919837163</v>
      </c>
      <c r="F2859" s="12">
        <f t="shared" si="147"/>
        <v>0.25640007078086463</v>
      </c>
      <c r="G2859" s="11">
        <v>2788.5</v>
      </c>
      <c r="H2859" s="11">
        <v>20.7</v>
      </c>
      <c r="I2859" s="11">
        <v>198.83</v>
      </c>
    </row>
    <row r="2860" spans="1:9" x14ac:dyDescent="0.35">
      <c r="A2860" t="s">
        <v>17</v>
      </c>
      <c r="B2860" t="s">
        <v>28</v>
      </c>
      <c r="C2860" s="11">
        <v>1976</v>
      </c>
      <c r="D2860" s="11">
        <v>2866</v>
      </c>
      <c r="E2860" s="12">
        <f t="shared" si="146"/>
        <v>3.472592448989483</v>
      </c>
      <c r="F2860" s="12">
        <f t="shared" si="147"/>
        <v>1.0349895814900816</v>
      </c>
      <c r="G2860" s="11">
        <v>9497.4</v>
      </c>
      <c r="H2860" s="11">
        <v>20.3</v>
      </c>
      <c r="I2860" s="11">
        <v>142.58000000000001</v>
      </c>
    </row>
    <row r="2861" spans="1:9" x14ac:dyDescent="0.35">
      <c r="A2861" t="s">
        <v>100</v>
      </c>
      <c r="B2861" t="s">
        <v>28</v>
      </c>
      <c r="C2861" s="11">
        <v>1976</v>
      </c>
      <c r="D2861" s="11">
        <v>1516</v>
      </c>
      <c r="E2861" s="12">
        <f t="shared" si="146"/>
        <v>1.8368632772742692</v>
      </c>
      <c r="F2861" s="12">
        <f t="shared" si="147"/>
        <v>0.54746832014618407</v>
      </c>
      <c r="G2861" s="11">
        <v>8759.7000000000007</v>
      </c>
      <c r="H2861" s="11">
        <v>20.2</v>
      </c>
      <c r="I2861" s="11">
        <v>114.69</v>
      </c>
    </row>
    <row r="2862" spans="1:9" x14ac:dyDescent="0.35">
      <c r="A2862" t="s">
        <v>101</v>
      </c>
      <c r="B2862" t="s">
        <v>28</v>
      </c>
      <c r="C2862" s="11">
        <v>1976</v>
      </c>
      <c r="D2862" s="11">
        <v>1308</v>
      </c>
      <c r="E2862" s="12">
        <f t="shared" si="146"/>
        <v>1.5848398197062956</v>
      </c>
      <c r="F2862" s="12">
        <f t="shared" si="147"/>
        <v>0.47235393321319846</v>
      </c>
      <c r="G2862" s="11">
        <v>2824.2</v>
      </c>
      <c r="H2862" s="11">
        <v>20.6</v>
      </c>
      <c r="I2862" s="11">
        <v>268.32</v>
      </c>
    </row>
    <row r="2863" spans="1:9" x14ac:dyDescent="0.35">
      <c r="A2863" t="s">
        <v>38</v>
      </c>
      <c r="B2863" t="s">
        <v>28</v>
      </c>
      <c r="C2863" s="11">
        <v>1976</v>
      </c>
      <c r="D2863" s="11">
        <v>5998</v>
      </c>
      <c r="E2863" s="12">
        <f t="shared" si="146"/>
        <v>7.2674841273687782</v>
      </c>
      <c r="F2863" s="12">
        <f t="shared" si="147"/>
        <v>2.1660389078079239</v>
      </c>
      <c r="G2863" s="11">
        <v>7299.6</v>
      </c>
      <c r="H2863" s="11">
        <v>21.8</v>
      </c>
      <c r="I2863" s="11">
        <v>363.68</v>
      </c>
    </row>
    <row r="2864" spans="1:9" x14ac:dyDescent="0.35">
      <c r="A2864" t="s">
        <v>24</v>
      </c>
      <c r="B2864" t="s">
        <v>28</v>
      </c>
      <c r="C2864" s="11">
        <v>1976</v>
      </c>
      <c r="D2864" s="11">
        <v>82532</v>
      </c>
      <c r="E2864" s="12">
        <f t="shared" si="146"/>
        <v>100</v>
      </c>
      <c r="F2864" s="12">
        <f t="shared" si="147"/>
        <v>29.804522030544113</v>
      </c>
      <c r="G2864" s="11">
        <v>413958.00000000006</v>
      </c>
    </row>
    <row r="2865" spans="1:9" x14ac:dyDescent="0.35">
      <c r="A2865" t="s">
        <v>102</v>
      </c>
      <c r="B2865" t="s">
        <v>73</v>
      </c>
      <c r="C2865" s="11">
        <v>1976</v>
      </c>
      <c r="D2865" s="11">
        <v>331</v>
      </c>
      <c r="E2865" s="12">
        <f>(D2865/194103)*100</f>
        <v>0.17052801862928443</v>
      </c>
      <c r="F2865" s="12">
        <f t="shared" si="147"/>
        <v>0.11953299074431857</v>
      </c>
      <c r="G2865" s="11">
        <v>724.1</v>
      </c>
      <c r="H2865" s="11">
        <v>21.2</v>
      </c>
      <c r="I2865" s="11">
        <v>80.75</v>
      </c>
    </row>
    <row r="2866" spans="1:9" x14ac:dyDescent="0.35">
      <c r="A2866" t="s">
        <v>74</v>
      </c>
      <c r="B2866" t="s">
        <v>73</v>
      </c>
      <c r="C2866" s="11">
        <v>1976</v>
      </c>
      <c r="D2866" s="11">
        <v>5621</v>
      </c>
      <c r="E2866" s="12">
        <f t="shared" ref="E2866:E2901" si="148">(D2866/194103)*100</f>
        <v>2.8958851743661871</v>
      </c>
      <c r="F2866" s="12">
        <f t="shared" si="147"/>
        <v>2.0298940814918875</v>
      </c>
      <c r="G2866" s="11">
        <v>4196.6000000000004</v>
      </c>
      <c r="H2866" s="11">
        <v>21.4</v>
      </c>
      <c r="I2866" s="11">
        <v>73.52</v>
      </c>
    </row>
    <row r="2867" spans="1:9" x14ac:dyDescent="0.35">
      <c r="A2867" t="s">
        <v>104</v>
      </c>
      <c r="B2867" t="s">
        <v>73</v>
      </c>
      <c r="C2867" s="11">
        <v>1976</v>
      </c>
      <c r="D2867" s="11">
        <v>71</v>
      </c>
      <c r="E2867" s="12">
        <f t="shared" si="148"/>
        <v>3.6578517591175815E-2</v>
      </c>
      <c r="F2867" s="12">
        <f t="shared" si="147"/>
        <v>2.564000707808646E-2</v>
      </c>
      <c r="G2867" s="11">
        <v>562.79999999999995</v>
      </c>
      <c r="H2867" s="11">
        <v>17.7</v>
      </c>
    </row>
    <row r="2868" spans="1:9" x14ac:dyDescent="0.35">
      <c r="A2868" t="s">
        <v>40</v>
      </c>
      <c r="B2868" t="s">
        <v>73</v>
      </c>
      <c r="C2868" s="11">
        <v>1976</v>
      </c>
      <c r="D2868" s="11">
        <v>19387</v>
      </c>
      <c r="E2868" s="12">
        <f t="shared" si="148"/>
        <v>9.987996063945431</v>
      </c>
      <c r="F2868" s="12">
        <f t="shared" si="147"/>
        <v>7.0011664397586229</v>
      </c>
      <c r="G2868" s="11">
        <v>98012.800000000003</v>
      </c>
      <c r="H2868" s="11">
        <v>22.5</v>
      </c>
      <c r="I2868" s="11">
        <v>116.76</v>
      </c>
    </row>
    <row r="2869" spans="1:9" x14ac:dyDescent="0.35">
      <c r="A2869" t="s">
        <v>105</v>
      </c>
      <c r="B2869" t="s">
        <v>73</v>
      </c>
      <c r="C2869" s="11">
        <v>1976</v>
      </c>
      <c r="D2869" s="11">
        <v>103</v>
      </c>
      <c r="E2869" s="12">
        <f t="shared" si="148"/>
        <v>5.3064610026635345E-2</v>
      </c>
      <c r="F2869" s="12">
        <f t="shared" si="147"/>
        <v>3.7196066606238101E-2</v>
      </c>
      <c r="G2869" s="11">
        <v>320.60000000000002</v>
      </c>
      <c r="H2869" s="11">
        <v>24.5</v>
      </c>
      <c r="I2869" s="11">
        <v>124.64</v>
      </c>
    </row>
    <row r="2870" spans="1:9" x14ac:dyDescent="0.35">
      <c r="A2870" t="s">
        <v>85</v>
      </c>
      <c r="B2870" t="s">
        <v>73</v>
      </c>
      <c r="C2870" s="11">
        <v>1976</v>
      </c>
      <c r="D2870" s="11">
        <v>597</v>
      </c>
      <c r="E2870" s="12">
        <f t="shared" si="148"/>
        <v>0.3075686619990417</v>
      </c>
      <c r="F2870" s="12">
        <f t="shared" si="147"/>
        <v>0.21559273557207911</v>
      </c>
      <c r="G2870" s="11">
        <v>1591.1</v>
      </c>
      <c r="H2870" s="11">
        <v>21.7</v>
      </c>
      <c r="I2870" s="11">
        <v>105.33</v>
      </c>
    </row>
    <row r="2871" spans="1:9" x14ac:dyDescent="0.35">
      <c r="A2871" t="s">
        <v>41</v>
      </c>
      <c r="B2871" t="s">
        <v>73</v>
      </c>
      <c r="C2871" s="11">
        <v>1976</v>
      </c>
      <c r="D2871" s="11">
        <v>40</v>
      </c>
      <c r="E2871" s="12">
        <f t="shared" si="148"/>
        <v>2.0607615544324404E-2</v>
      </c>
      <c r="F2871" s="12">
        <f t="shared" si="147"/>
        <v>1.4445074410189556E-2</v>
      </c>
    </row>
    <row r="2872" spans="1:9" x14ac:dyDescent="0.35">
      <c r="A2872" t="s">
        <v>42</v>
      </c>
      <c r="B2872" t="s">
        <v>73</v>
      </c>
      <c r="C2872" s="11">
        <v>1976</v>
      </c>
      <c r="D2872" s="11">
        <v>20345</v>
      </c>
      <c r="E2872" s="12">
        <f t="shared" si="148"/>
        <v>10.481548456232002</v>
      </c>
      <c r="F2872" s="12">
        <f t="shared" si="147"/>
        <v>7.3471259718826616</v>
      </c>
      <c r="G2872" s="11">
        <v>33667.199999999997</v>
      </c>
      <c r="H2872" s="11">
        <v>22.6</v>
      </c>
      <c r="I2872" s="11">
        <v>382.63</v>
      </c>
    </row>
    <row r="2873" spans="1:9" x14ac:dyDescent="0.35">
      <c r="A2873" t="s">
        <v>43</v>
      </c>
      <c r="B2873" t="s">
        <v>73</v>
      </c>
      <c r="C2873" s="11">
        <v>1976</v>
      </c>
      <c r="D2873" s="11">
        <v>27202</v>
      </c>
      <c r="E2873" s="12">
        <f t="shared" si="148"/>
        <v>14.014208950917812</v>
      </c>
      <c r="F2873" s="12">
        <f t="shared" si="147"/>
        <v>9.823372852649408</v>
      </c>
      <c r="G2873" s="11">
        <v>161276.1</v>
      </c>
      <c r="H2873" s="11">
        <v>22.4</v>
      </c>
      <c r="I2873" s="11">
        <v>98.78</v>
      </c>
    </row>
    <row r="2874" spans="1:9" x14ac:dyDescent="0.35">
      <c r="A2874" t="s">
        <v>45</v>
      </c>
      <c r="B2874" t="s">
        <v>73</v>
      </c>
      <c r="C2874" s="11">
        <v>1976</v>
      </c>
      <c r="D2874" s="11">
        <v>224</v>
      </c>
      <c r="E2874" s="12">
        <f t="shared" si="148"/>
        <v>0.11540264704821668</v>
      </c>
      <c r="F2874" s="12">
        <f t="shared" si="147"/>
        <v>8.0892416697061514E-2</v>
      </c>
      <c r="G2874" s="11">
        <v>5347.2</v>
      </c>
      <c r="H2874" s="11">
        <v>23</v>
      </c>
      <c r="I2874" s="11">
        <v>91.49</v>
      </c>
    </row>
    <row r="2875" spans="1:9" x14ac:dyDescent="0.35">
      <c r="A2875" t="s">
        <v>87</v>
      </c>
      <c r="B2875" t="s">
        <v>73</v>
      </c>
      <c r="C2875" s="11">
        <v>1976</v>
      </c>
      <c r="D2875" s="11">
        <v>660</v>
      </c>
      <c r="E2875" s="12">
        <f t="shared" si="148"/>
        <v>0.34002565648135269</v>
      </c>
      <c r="F2875" s="12">
        <f t="shared" si="147"/>
        <v>0.23834372776812768</v>
      </c>
      <c r="G2875" s="11">
        <v>1080.2</v>
      </c>
      <c r="H2875" s="11">
        <v>22.1</v>
      </c>
      <c r="I2875" s="11">
        <v>250.71</v>
      </c>
    </row>
    <row r="2876" spans="1:9" x14ac:dyDescent="0.35">
      <c r="A2876" t="s">
        <v>75</v>
      </c>
      <c r="B2876" t="s">
        <v>73</v>
      </c>
      <c r="C2876" s="11">
        <v>1976</v>
      </c>
      <c r="D2876" s="11">
        <v>4355</v>
      </c>
      <c r="E2876" s="12">
        <f t="shared" si="148"/>
        <v>2.2436541423883196</v>
      </c>
      <c r="F2876" s="12">
        <f t="shared" si="147"/>
        <v>1.5727074764093878</v>
      </c>
      <c r="G2876" s="11">
        <v>10415.1</v>
      </c>
      <c r="H2876" s="11">
        <v>20.8</v>
      </c>
      <c r="I2876" s="11">
        <v>231.1</v>
      </c>
    </row>
    <row r="2877" spans="1:9" x14ac:dyDescent="0.35">
      <c r="A2877" t="s">
        <v>88</v>
      </c>
      <c r="B2877" t="s">
        <v>73</v>
      </c>
      <c r="C2877" s="11">
        <v>1976</v>
      </c>
      <c r="D2877" s="11">
        <v>3482</v>
      </c>
      <c r="E2877" s="12">
        <f t="shared" si="148"/>
        <v>1.7938929331334392</v>
      </c>
      <c r="F2877" s="12">
        <f t="shared" si="147"/>
        <v>1.2574437274070009</v>
      </c>
      <c r="G2877" s="11">
        <v>5922.3</v>
      </c>
      <c r="H2877" s="11">
        <v>22.6</v>
      </c>
      <c r="I2877" s="11">
        <v>262.06</v>
      </c>
    </row>
    <row r="2878" spans="1:9" x14ac:dyDescent="0.35">
      <c r="A2878" t="s">
        <v>119</v>
      </c>
      <c r="B2878" t="s">
        <v>73</v>
      </c>
      <c r="C2878" s="11">
        <v>1976</v>
      </c>
      <c r="D2878" s="11">
        <v>152</v>
      </c>
      <c r="E2878" s="12">
        <f t="shared" si="148"/>
        <v>7.830893906843274E-2</v>
      </c>
      <c r="F2878" s="12">
        <f t="shared" si="147"/>
        <v>5.4891282758720308E-2</v>
      </c>
      <c r="G2878" s="11">
        <v>192.4</v>
      </c>
      <c r="H2878" s="11">
        <v>21</v>
      </c>
      <c r="I2878" s="11">
        <v>196.38</v>
      </c>
    </row>
    <row r="2879" spans="1:9" x14ac:dyDescent="0.35">
      <c r="A2879" t="s">
        <v>76</v>
      </c>
      <c r="B2879" t="s">
        <v>73</v>
      </c>
      <c r="C2879" s="11">
        <v>1976</v>
      </c>
      <c r="D2879" s="11">
        <v>17147</v>
      </c>
      <c r="E2879" s="12">
        <f t="shared" si="148"/>
        <v>8.833969593463264</v>
      </c>
      <c r="F2879" s="12">
        <f t="shared" si="147"/>
        <v>6.1922422727880084</v>
      </c>
      <c r="G2879" s="11">
        <v>123026.8</v>
      </c>
      <c r="H2879" s="11">
        <v>21.6</v>
      </c>
      <c r="I2879" s="11">
        <v>88.23</v>
      </c>
    </row>
    <row r="2880" spans="1:9" x14ac:dyDescent="0.35">
      <c r="A2880" t="s">
        <v>109</v>
      </c>
      <c r="B2880" t="s">
        <v>73</v>
      </c>
      <c r="C2880" s="11">
        <v>1976</v>
      </c>
      <c r="D2880" s="11">
        <v>127</v>
      </c>
      <c r="E2880" s="12">
        <f t="shared" si="148"/>
        <v>6.5429179353229991E-2</v>
      </c>
      <c r="F2880" s="12">
        <f t="shared" si="147"/>
        <v>4.5863111252351839E-2</v>
      </c>
      <c r="G2880" s="11">
        <v>111.8</v>
      </c>
      <c r="H2880" s="11">
        <v>19.600000000000001</v>
      </c>
    </row>
    <row r="2881" spans="1:9" x14ac:dyDescent="0.35">
      <c r="A2881" t="s">
        <v>53</v>
      </c>
      <c r="B2881" t="s">
        <v>73</v>
      </c>
      <c r="C2881" s="11">
        <v>1976</v>
      </c>
      <c r="D2881" s="11">
        <v>240</v>
      </c>
      <c r="E2881" s="12">
        <f t="shared" si="148"/>
        <v>0.12364569326594643</v>
      </c>
      <c r="F2881" s="12">
        <f t="shared" si="147"/>
        <v>8.6670446461137335E-2</v>
      </c>
      <c r="G2881" s="11">
        <v>1280</v>
      </c>
      <c r="H2881" s="11">
        <v>24.4</v>
      </c>
      <c r="I2881" s="11">
        <v>152.30000000000001</v>
      </c>
    </row>
    <row r="2882" spans="1:9" x14ac:dyDescent="0.35">
      <c r="A2882" t="s">
        <v>78</v>
      </c>
      <c r="B2882" t="s">
        <v>73</v>
      </c>
      <c r="C2882" s="11">
        <v>1976</v>
      </c>
      <c r="D2882" s="11">
        <v>1502</v>
      </c>
      <c r="E2882" s="12">
        <f t="shared" si="148"/>
        <v>0.77381596368938144</v>
      </c>
      <c r="F2882" s="12">
        <f t="shared" si="147"/>
        <v>0.54241254410261786</v>
      </c>
      <c r="G2882" s="11">
        <v>1713.3</v>
      </c>
      <c r="H2882" s="11">
        <v>22.7</v>
      </c>
      <c r="I2882" s="11">
        <v>92.51</v>
      </c>
    </row>
    <row r="2883" spans="1:9" x14ac:dyDescent="0.35">
      <c r="A2883" t="s">
        <v>54</v>
      </c>
      <c r="B2883" t="s">
        <v>73</v>
      </c>
      <c r="C2883" s="11">
        <v>1976</v>
      </c>
      <c r="D2883" s="11">
        <v>3034</v>
      </c>
      <c r="E2883" s="12">
        <f t="shared" si="148"/>
        <v>1.5630876390370061</v>
      </c>
      <c r="F2883" s="12">
        <f t="shared" si="147"/>
        <v>1.0956588940128777</v>
      </c>
      <c r="G2883" s="11">
        <v>2601.6999999999998</v>
      </c>
      <c r="H2883" s="11">
        <v>23</v>
      </c>
      <c r="I2883" s="11">
        <v>348.13</v>
      </c>
    </row>
    <row r="2884" spans="1:9" x14ac:dyDescent="0.35">
      <c r="A2884" t="s">
        <v>55</v>
      </c>
      <c r="B2884" t="s">
        <v>73</v>
      </c>
      <c r="C2884" s="11">
        <v>1976</v>
      </c>
      <c r="D2884" s="11">
        <v>4991</v>
      </c>
      <c r="E2884" s="12">
        <f t="shared" si="148"/>
        <v>2.5713152295430777</v>
      </c>
      <c r="F2884" s="12">
        <f t="shared" si="147"/>
        <v>1.8023841595314019</v>
      </c>
      <c r="G2884" s="11">
        <v>24986.400000000001</v>
      </c>
      <c r="H2884" s="11">
        <v>23.8</v>
      </c>
      <c r="I2884" s="11">
        <v>81.680000000000007</v>
      </c>
    </row>
    <row r="2885" spans="1:9" x14ac:dyDescent="0.35">
      <c r="A2885" t="s">
        <v>79</v>
      </c>
      <c r="B2885" t="s">
        <v>73</v>
      </c>
      <c r="C2885" s="11">
        <v>1976</v>
      </c>
      <c r="D2885" s="11">
        <v>97</v>
      </c>
      <c r="E2885" s="12">
        <f t="shared" si="148"/>
        <v>4.9973467694986687E-2</v>
      </c>
      <c r="F2885" s="12">
        <f t="shared" si="147"/>
        <v>3.5029305444709675E-2</v>
      </c>
    </row>
    <row r="2886" spans="1:9" x14ac:dyDescent="0.35">
      <c r="A2886" t="s">
        <v>57</v>
      </c>
      <c r="B2886" t="s">
        <v>73</v>
      </c>
      <c r="C2886" s="11">
        <v>1976</v>
      </c>
      <c r="D2886" s="11">
        <v>382</v>
      </c>
      <c r="E2886" s="12">
        <f t="shared" si="148"/>
        <v>0.19680272844829808</v>
      </c>
      <c r="F2886" s="12">
        <f t="shared" si="147"/>
        <v>0.13795046061731026</v>
      </c>
      <c r="G2886" s="11">
        <v>1831.1</v>
      </c>
      <c r="H2886" s="11">
        <v>24.5</v>
      </c>
      <c r="I2886" s="11">
        <v>118.75</v>
      </c>
    </row>
    <row r="2887" spans="1:9" x14ac:dyDescent="0.35">
      <c r="A2887" t="s">
        <v>59</v>
      </c>
      <c r="B2887" t="s">
        <v>73</v>
      </c>
      <c r="C2887" s="11">
        <v>1976</v>
      </c>
      <c r="D2887" s="11">
        <v>12192</v>
      </c>
      <c r="E2887" s="12">
        <f t="shared" si="148"/>
        <v>6.2812012179100787</v>
      </c>
      <c r="F2887" s="12">
        <f t="shared" si="147"/>
        <v>4.4028586802257763</v>
      </c>
      <c r="G2887" s="11">
        <v>29920.9</v>
      </c>
      <c r="H2887" s="11">
        <v>22.5</v>
      </c>
      <c r="I2887" s="11">
        <v>178.34</v>
      </c>
    </row>
    <row r="2888" spans="1:9" x14ac:dyDescent="0.35">
      <c r="A2888" t="s">
        <v>60</v>
      </c>
      <c r="B2888" t="s">
        <v>73</v>
      </c>
      <c r="C2888" s="11">
        <v>1976</v>
      </c>
      <c r="D2888" s="11">
        <v>7844</v>
      </c>
      <c r="E2888" s="12">
        <f t="shared" si="148"/>
        <v>4.0411534082420157</v>
      </c>
      <c r="F2888" s="12">
        <f t="shared" si="147"/>
        <v>2.8326790918381719</v>
      </c>
      <c r="G2888" s="11">
        <v>10223</v>
      </c>
      <c r="H2888" s="11">
        <v>23.1</v>
      </c>
      <c r="I2888" s="11">
        <v>344.25</v>
      </c>
    </row>
    <row r="2889" spans="1:9" x14ac:dyDescent="0.35">
      <c r="A2889" t="s">
        <v>113</v>
      </c>
      <c r="B2889" t="s">
        <v>73</v>
      </c>
      <c r="C2889" s="11">
        <v>1976</v>
      </c>
      <c r="D2889" s="11">
        <v>548</v>
      </c>
      <c r="E2889" s="12">
        <f t="shared" si="148"/>
        <v>0.28232433295724435</v>
      </c>
      <c r="F2889" s="12">
        <f t="shared" si="147"/>
        <v>0.19789751941959693</v>
      </c>
      <c r="G2889" s="11">
        <v>736.9</v>
      </c>
      <c r="H2889" s="11">
        <v>21.3</v>
      </c>
      <c r="I2889" s="11">
        <v>275.10000000000002</v>
      </c>
    </row>
    <row r="2890" spans="1:9" x14ac:dyDescent="0.35">
      <c r="A2890" t="s">
        <v>115</v>
      </c>
      <c r="B2890" t="s">
        <v>73</v>
      </c>
      <c r="C2890" s="11">
        <v>1976</v>
      </c>
      <c r="D2890" s="11">
        <v>187</v>
      </c>
      <c r="E2890" s="12">
        <f t="shared" si="148"/>
        <v>9.6340602669716599E-2</v>
      </c>
      <c r="F2890" s="12">
        <f t="shared" si="147"/>
        <v>6.7530722867636173E-2</v>
      </c>
      <c r="G2890" s="11">
        <v>453.7</v>
      </c>
      <c r="H2890" s="11">
        <v>21.1</v>
      </c>
      <c r="I2890" s="11">
        <v>245.87</v>
      </c>
    </row>
    <row r="2891" spans="1:9" x14ac:dyDescent="0.35">
      <c r="A2891" t="s">
        <v>63</v>
      </c>
      <c r="B2891" t="s">
        <v>73</v>
      </c>
      <c r="C2891" s="11">
        <v>1976</v>
      </c>
      <c r="D2891" s="11">
        <v>2829</v>
      </c>
      <c r="E2891" s="12">
        <f t="shared" si="148"/>
        <v>1.4574736093723435</v>
      </c>
      <c r="F2891" s="12">
        <f t="shared" si="147"/>
        <v>1.0216278876606564</v>
      </c>
      <c r="G2891" s="11">
        <v>14841.1</v>
      </c>
      <c r="H2891" s="11">
        <v>23</v>
      </c>
      <c r="I2891" s="11">
        <v>87.91</v>
      </c>
    </row>
    <row r="2892" spans="1:9" x14ac:dyDescent="0.35">
      <c r="A2892" t="s">
        <v>80</v>
      </c>
      <c r="B2892" t="s">
        <v>73</v>
      </c>
      <c r="C2892" s="11">
        <v>1976</v>
      </c>
      <c r="D2892" s="11">
        <v>10871</v>
      </c>
      <c r="E2892" s="12">
        <f t="shared" si="148"/>
        <v>5.6006347145587654</v>
      </c>
      <c r="F2892" s="12">
        <f t="shared" si="147"/>
        <v>3.9258100978292667</v>
      </c>
      <c r="G2892" s="11">
        <v>57935.3</v>
      </c>
      <c r="H2892" s="11">
        <v>23.3</v>
      </c>
      <c r="I2892" s="11">
        <v>83.76</v>
      </c>
    </row>
    <row r="2893" spans="1:9" x14ac:dyDescent="0.35">
      <c r="A2893" t="s">
        <v>64</v>
      </c>
      <c r="B2893" t="s">
        <v>73</v>
      </c>
      <c r="C2893" s="11">
        <v>1976</v>
      </c>
      <c r="D2893" s="11">
        <v>16313</v>
      </c>
      <c r="E2893" s="12">
        <f t="shared" si="148"/>
        <v>8.4043008093641003</v>
      </c>
      <c r="F2893" s="12">
        <f t="shared" si="147"/>
        <v>5.8910624713355553</v>
      </c>
      <c r="G2893" s="11">
        <v>97779.199999999997</v>
      </c>
      <c r="H2893" s="11">
        <v>22.1</v>
      </c>
      <c r="I2893" s="11">
        <v>113.15</v>
      </c>
    </row>
    <row r="2894" spans="1:9" x14ac:dyDescent="0.35">
      <c r="A2894" t="s">
        <v>90</v>
      </c>
      <c r="B2894" t="s">
        <v>73</v>
      </c>
      <c r="C2894" s="11">
        <v>1976</v>
      </c>
      <c r="D2894" s="11">
        <v>2782</v>
      </c>
      <c r="E2894" s="12">
        <f t="shared" si="148"/>
        <v>1.4332596611077624</v>
      </c>
      <c r="F2894" s="12">
        <f t="shared" si="147"/>
        <v>1.0046549252286836</v>
      </c>
      <c r="G2894" s="11">
        <v>19042</v>
      </c>
      <c r="H2894" s="11">
        <v>20.7</v>
      </c>
      <c r="I2894" s="11">
        <v>86.62</v>
      </c>
    </row>
    <row r="2895" spans="1:9" x14ac:dyDescent="0.35">
      <c r="A2895" t="s">
        <v>65</v>
      </c>
      <c r="B2895" t="s">
        <v>73</v>
      </c>
      <c r="C2895" s="11">
        <v>1976</v>
      </c>
      <c r="D2895" s="11">
        <v>264</v>
      </c>
      <c r="E2895" s="12">
        <f t="shared" si="148"/>
        <v>0.13601026259254106</v>
      </c>
      <c r="F2895" s="12">
        <f t="shared" si="147"/>
        <v>9.5337491107251066E-2</v>
      </c>
      <c r="G2895" s="11">
        <v>872.5</v>
      </c>
      <c r="H2895" s="11">
        <v>23</v>
      </c>
      <c r="I2895" s="11">
        <v>132.68</v>
      </c>
    </row>
    <row r="2896" spans="1:9" x14ac:dyDescent="0.35">
      <c r="A2896" t="s">
        <v>116</v>
      </c>
      <c r="B2896" t="s">
        <v>73</v>
      </c>
      <c r="C2896" s="11">
        <v>1976</v>
      </c>
      <c r="D2896" s="11">
        <v>197</v>
      </c>
      <c r="E2896" s="12">
        <f t="shared" si="148"/>
        <v>0.10149250655579768</v>
      </c>
      <c r="F2896" s="12">
        <f t="shared" si="147"/>
        <v>7.114199147018356E-2</v>
      </c>
      <c r="G2896" s="11">
        <v>683</v>
      </c>
      <c r="H2896" s="11">
        <v>22.1</v>
      </c>
      <c r="I2896" s="11">
        <v>120.21</v>
      </c>
    </row>
    <row r="2897" spans="1:9" x14ac:dyDescent="0.35">
      <c r="A2897" t="s">
        <v>91</v>
      </c>
      <c r="B2897" t="s">
        <v>73</v>
      </c>
      <c r="C2897" s="11">
        <v>1976</v>
      </c>
      <c r="D2897" s="11">
        <v>1245</v>
      </c>
      <c r="E2897" s="12">
        <f t="shared" si="148"/>
        <v>0.6414120338170971</v>
      </c>
      <c r="F2897" s="12">
        <f t="shared" si="147"/>
        <v>0.44960294101714993</v>
      </c>
      <c r="G2897" s="11">
        <v>4635.8</v>
      </c>
      <c r="H2897" s="11">
        <v>23.3</v>
      </c>
      <c r="I2897" s="11">
        <v>128.08000000000001</v>
      </c>
    </row>
    <row r="2898" spans="1:9" x14ac:dyDescent="0.35">
      <c r="A2898" t="s">
        <v>122</v>
      </c>
      <c r="B2898" t="s">
        <v>73</v>
      </c>
      <c r="C2898" s="11">
        <v>1976</v>
      </c>
      <c r="D2898" s="11">
        <v>89</v>
      </c>
      <c r="E2898" s="12">
        <f t="shared" si="148"/>
        <v>4.5851944586121803E-2</v>
      </c>
      <c r="F2898" s="12">
        <f t="shared" si="147"/>
        <v>3.2140290562671758E-2</v>
      </c>
      <c r="G2898" s="11">
        <v>279.8</v>
      </c>
      <c r="H2898" s="11">
        <v>24.7</v>
      </c>
    </row>
    <row r="2899" spans="1:9" x14ac:dyDescent="0.35">
      <c r="A2899" t="s">
        <v>82</v>
      </c>
      <c r="B2899" t="s">
        <v>73</v>
      </c>
      <c r="C2899" s="11">
        <v>1976</v>
      </c>
      <c r="D2899" s="11">
        <v>2145</v>
      </c>
      <c r="E2899" s="12">
        <f t="shared" si="148"/>
        <v>1.1050833835643961</v>
      </c>
      <c r="F2899" s="12">
        <f t="shared" si="147"/>
        <v>0.77461711524641497</v>
      </c>
      <c r="G2899" s="11">
        <v>17530.099999999999</v>
      </c>
      <c r="H2899" s="11">
        <v>22.6</v>
      </c>
      <c r="I2899" s="11">
        <v>93.1</v>
      </c>
    </row>
    <row r="2900" spans="1:9" x14ac:dyDescent="0.35">
      <c r="A2900" t="s">
        <v>68</v>
      </c>
      <c r="B2900" t="s">
        <v>73</v>
      </c>
      <c r="C2900" s="11">
        <v>1976</v>
      </c>
      <c r="D2900" s="11">
        <v>26507</v>
      </c>
      <c r="E2900" s="12">
        <f t="shared" si="148"/>
        <v>13.656151630835176</v>
      </c>
      <c r="F2900" s="12">
        <f t="shared" si="147"/>
        <v>9.5723896847723626</v>
      </c>
      <c r="G2900" s="11">
        <v>72789.5</v>
      </c>
      <c r="H2900" s="11">
        <v>21.9</v>
      </c>
      <c r="I2900" s="11">
        <v>204.04</v>
      </c>
    </row>
    <row r="2901" spans="1:9" x14ac:dyDescent="0.35">
      <c r="A2901" t="s">
        <v>70</v>
      </c>
      <c r="B2901" t="s">
        <v>73</v>
      </c>
      <c r="C2901" s="11">
        <v>1976</v>
      </c>
      <c r="D2901" s="11">
        <v>194103</v>
      </c>
      <c r="E2901" s="12">
        <f t="shared" si="148"/>
        <v>100</v>
      </c>
      <c r="F2901" s="12">
        <f t="shared" si="147"/>
        <v>70.095806956025584</v>
      </c>
      <c r="G2901" s="11">
        <v>806582.40000000014</v>
      </c>
    </row>
    <row r="2902" spans="1:9" x14ac:dyDescent="0.35">
      <c r="A2902" t="s">
        <v>111</v>
      </c>
      <c r="B2902" t="s">
        <v>73</v>
      </c>
      <c r="C2902" s="11">
        <v>1976</v>
      </c>
      <c r="D2902" s="11">
        <v>276</v>
      </c>
      <c r="E2902" s="11"/>
      <c r="F2902" s="12">
        <f t="shared" si="147"/>
        <v>9.9671013430307931E-2</v>
      </c>
    </row>
    <row r="2903" spans="1:9" x14ac:dyDescent="0.35">
      <c r="A2903" t="s">
        <v>30</v>
      </c>
      <c r="B2903" t="s">
        <v>28</v>
      </c>
      <c r="C2903" s="11">
        <v>1975</v>
      </c>
      <c r="D2903" s="11">
        <v>1930</v>
      </c>
      <c r="E2903" s="12">
        <f t="shared" ref="E2903:E2929" si="149">(D2903/70016)*100</f>
        <v>2.7565127970749543</v>
      </c>
      <c r="F2903" s="12">
        <f t="shared" ref="F2903:F2966" si="150">(D2903/230904)*100</f>
        <v>0.83584519973668703</v>
      </c>
    </row>
    <row r="2904" spans="1:9" x14ac:dyDescent="0.35">
      <c r="A2904" t="s">
        <v>31</v>
      </c>
      <c r="B2904" t="s">
        <v>28</v>
      </c>
      <c r="C2904" s="11">
        <v>1975</v>
      </c>
      <c r="D2904" s="11">
        <v>4901</v>
      </c>
      <c r="E2904" s="12">
        <f t="shared" si="149"/>
        <v>6.9998286106032914</v>
      </c>
      <c r="F2904" s="12">
        <f t="shared" si="150"/>
        <v>2.1225271108339396</v>
      </c>
    </row>
    <row r="2905" spans="1:9" x14ac:dyDescent="0.35">
      <c r="A2905" t="s">
        <v>118</v>
      </c>
      <c r="B2905" t="s">
        <v>28</v>
      </c>
      <c r="C2905" s="11">
        <v>1975</v>
      </c>
      <c r="D2905" s="11">
        <v>63</v>
      </c>
      <c r="E2905" s="12">
        <f t="shared" si="149"/>
        <v>8.9979433272394882E-2</v>
      </c>
      <c r="F2905" s="12">
        <f t="shared" si="150"/>
        <v>2.7284066105394449E-2</v>
      </c>
    </row>
    <row r="2906" spans="1:9" x14ac:dyDescent="0.35">
      <c r="A2906" t="s">
        <v>3</v>
      </c>
      <c r="B2906" t="s">
        <v>28</v>
      </c>
      <c r="C2906" s="11">
        <v>1975</v>
      </c>
      <c r="D2906" s="11">
        <v>14777</v>
      </c>
      <c r="E2906" s="12">
        <f t="shared" si="149"/>
        <v>21.105175959780624</v>
      </c>
      <c r="F2906" s="12">
        <f t="shared" si="150"/>
        <v>6.3996292831652983</v>
      </c>
    </row>
    <row r="2907" spans="1:9" x14ac:dyDescent="0.35">
      <c r="A2907" t="s">
        <v>97</v>
      </c>
      <c r="B2907" t="s">
        <v>28</v>
      </c>
      <c r="C2907" s="11">
        <v>1975</v>
      </c>
      <c r="D2907" s="11">
        <v>1702</v>
      </c>
      <c r="E2907" s="12">
        <f t="shared" si="149"/>
        <v>2.4308729433272394</v>
      </c>
      <c r="F2907" s="12">
        <f t="shared" si="150"/>
        <v>0.73710286526002156</v>
      </c>
    </row>
    <row r="2908" spans="1:9" x14ac:dyDescent="0.35">
      <c r="A2908" t="s">
        <v>106</v>
      </c>
      <c r="B2908" t="s">
        <v>28</v>
      </c>
      <c r="C2908" s="11">
        <v>1975</v>
      </c>
      <c r="D2908" s="11">
        <v>411</v>
      </c>
      <c r="E2908" s="12">
        <f t="shared" si="149"/>
        <v>0.58700868372943327</v>
      </c>
      <c r="F2908" s="12">
        <f t="shared" si="150"/>
        <v>0.17799605030662094</v>
      </c>
    </row>
    <row r="2909" spans="1:9" x14ac:dyDescent="0.35">
      <c r="A2909" t="s">
        <v>107</v>
      </c>
      <c r="B2909" t="s">
        <v>28</v>
      </c>
      <c r="C2909" s="11">
        <v>1975</v>
      </c>
      <c r="D2909" s="11">
        <v>208</v>
      </c>
      <c r="E2909" s="12">
        <f t="shared" si="149"/>
        <v>0.29707495429616088</v>
      </c>
      <c r="F2909" s="12">
        <f t="shared" si="150"/>
        <v>9.0080726189238819E-2</v>
      </c>
    </row>
    <row r="2910" spans="1:9" x14ac:dyDescent="0.35">
      <c r="A2910" t="s">
        <v>108</v>
      </c>
      <c r="B2910" t="s">
        <v>28</v>
      </c>
      <c r="C2910" s="11">
        <v>1975</v>
      </c>
      <c r="D2910" s="11">
        <v>247</v>
      </c>
      <c r="E2910" s="12">
        <f t="shared" si="149"/>
        <v>0.35277650822669104</v>
      </c>
      <c r="F2910" s="12">
        <f t="shared" si="150"/>
        <v>0.1069708623497211</v>
      </c>
    </row>
    <row r="2911" spans="1:9" x14ac:dyDescent="0.35">
      <c r="A2911" t="s">
        <v>4</v>
      </c>
      <c r="B2911" t="s">
        <v>28</v>
      </c>
      <c r="C2911" s="11">
        <v>1975</v>
      </c>
      <c r="D2911" s="11">
        <v>23814</v>
      </c>
      <c r="E2911" s="12">
        <f t="shared" si="149"/>
        <v>34.012225776965266</v>
      </c>
      <c r="F2911" s="12">
        <f t="shared" si="150"/>
        <v>10.313376987839101</v>
      </c>
    </row>
    <row r="2912" spans="1:9" x14ac:dyDescent="0.35">
      <c r="A2912" t="s">
        <v>5</v>
      </c>
      <c r="B2912" t="s">
        <v>28</v>
      </c>
      <c r="C2912" s="11">
        <v>1975</v>
      </c>
      <c r="D2912" s="11">
        <v>1183</v>
      </c>
      <c r="E2912" s="12">
        <f t="shared" si="149"/>
        <v>1.689613802559415</v>
      </c>
      <c r="F2912" s="12">
        <f t="shared" si="150"/>
        <v>0.51233413020129581</v>
      </c>
    </row>
    <row r="2913" spans="1:6" x14ac:dyDescent="0.35">
      <c r="A2913" t="s">
        <v>98</v>
      </c>
      <c r="B2913" t="s">
        <v>28</v>
      </c>
      <c r="C2913" s="11">
        <v>1975</v>
      </c>
      <c r="D2913" s="11">
        <v>1067</v>
      </c>
      <c r="E2913" s="12">
        <f t="shared" si="149"/>
        <v>1.5239373857404022</v>
      </c>
      <c r="F2913" s="12">
        <f t="shared" si="150"/>
        <v>0.46209680213422027</v>
      </c>
    </row>
    <row r="2914" spans="1:6" x14ac:dyDescent="0.35">
      <c r="A2914" t="s">
        <v>99</v>
      </c>
      <c r="B2914" t="s">
        <v>28</v>
      </c>
      <c r="C2914" s="11">
        <v>1975</v>
      </c>
      <c r="D2914" s="11">
        <v>341</v>
      </c>
      <c r="E2914" s="12">
        <f t="shared" si="149"/>
        <v>0.48703153564899454</v>
      </c>
      <c r="F2914" s="12">
        <f t="shared" si="150"/>
        <v>0.14768042130062711</v>
      </c>
    </row>
    <row r="2915" spans="1:6" x14ac:dyDescent="0.35">
      <c r="A2915" t="s">
        <v>8</v>
      </c>
      <c r="B2915" t="s">
        <v>28</v>
      </c>
      <c r="C2915" s="11">
        <v>1975</v>
      </c>
      <c r="D2915" s="11">
        <v>572</v>
      </c>
      <c r="E2915" s="12">
        <f t="shared" si="149"/>
        <v>0.81695612431444231</v>
      </c>
      <c r="F2915" s="12">
        <f t="shared" si="150"/>
        <v>0.24772199702040673</v>
      </c>
    </row>
    <row r="2916" spans="1:6" x14ac:dyDescent="0.35">
      <c r="A2916" t="s">
        <v>121</v>
      </c>
      <c r="B2916" t="s">
        <v>28</v>
      </c>
      <c r="C2916" s="11">
        <v>1975</v>
      </c>
      <c r="D2916" s="11">
        <v>138</v>
      </c>
      <c r="E2916" s="12">
        <f t="shared" si="149"/>
        <v>0.19709780621572212</v>
      </c>
      <c r="F2916" s="12">
        <f t="shared" si="150"/>
        <v>5.9765097183244985E-2</v>
      </c>
    </row>
    <row r="2917" spans="1:6" x14ac:dyDescent="0.35">
      <c r="A2917" t="s">
        <v>33</v>
      </c>
      <c r="B2917" t="s">
        <v>28</v>
      </c>
      <c r="C2917" s="11">
        <v>1975</v>
      </c>
      <c r="D2917" s="11">
        <v>539</v>
      </c>
      <c r="E2917" s="12">
        <f t="shared" si="149"/>
        <v>0.76982404021937845</v>
      </c>
      <c r="F2917" s="12">
        <f t="shared" si="150"/>
        <v>0.23343034334615251</v>
      </c>
    </row>
    <row r="2918" spans="1:6" x14ac:dyDescent="0.35">
      <c r="A2918" t="s">
        <v>34</v>
      </c>
      <c r="B2918" t="s">
        <v>28</v>
      </c>
      <c r="C2918" s="11">
        <v>1975</v>
      </c>
      <c r="D2918" s="11">
        <v>5578</v>
      </c>
      <c r="E2918" s="12">
        <f t="shared" si="149"/>
        <v>7.9667504570383905</v>
      </c>
      <c r="F2918" s="12">
        <f t="shared" si="150"/>
        <v>2.4157225513633374</v>
      </c>
    </row>
    <row r="2919" spans="1:6" x14ac:dyDescent="0.35">
      <c r="A2919" t="s">
        <v>133</v>
      </c>
      <c r="B2919" t="s">
        <v>28</v>
      </c>
      <c r="C2919" s="11">
        <v>1975</v>
      </c>
      <c r="D2919" s="11">
        <v>477</v>
      </c>
      <c r="E2919" s="12">
        <f t="shared" si="149"/>
        <v>0.68127285191956122</v>
      </c>
      <c r="F2919" s="12">
        <f t="shared" si="150"/>
        <v>0.20657935765512939</v>
      </c>
    </row>
    <row r="2920" spans="1:6" x14ac:dyDescent="0.35">
      <c r="A2920" t="s">
        <v>125</v>
      </c>
      <c r="B2920" t="s">
        <v>28</v>
      </c>
      <c r="C2920" s="11">
        <v>1975</v>
      </c>
      <c r="D2920" s="11">
        <v>5</v>
      </c>
      <c r="E2920" s="12">
        <f t="shared" si="149"/>
        <v>7.1412248628884827E-3</v>
      </c>
      <c r="F2920" s="12">
        <f t="shared" si="150"/>
        <v>2.1654020718567023E-3</v>
      </c>
    </row>
    <row r="2921" spans="1:6" x14ac:dyDescent="0.35">
      <c r="A2921" t="s">
        <v>13</v>
      </c>
      <c r="B2921" t="s">
        <v>28</v>
      </c>
      <c r="C2921" s="11">
        <v>1975</v>
      </c>
      <c r="D2921" s="11">
        <v>934</v>
      </c>
      <c r="E2921" s="12">
        <f t="shared" si="149"/>
        <v>1.3339808043875685</v>
      </c>
      <c r="F2921" s="12">
        <f t="shared" si="150"/>
        <v>0.40449710702283204</v>
      </c>
    </row>
    <row r="2922" spans="1:6" x14ac:dyDescent="0.35">
      <c r="A2922" t="s">
        <v>114</v>
      </c>
      <c r="B2922" t="s">
        <v>28</v>
      </c>
      <c r="C2922" s="11">
        <v>1975</v>
      </c>
      <c r="D2922" s="11">
        <v>81</v>
      </c>
      <c r="E2922" s="12">
        <f t="shared" si="149"/>
        <v>0.11568784277879343</v>
      </c>
      <c r="F2922" s="12">
        <f t="shared" si="150"/>
        <v>3.5079513564078575E-2</v>
      </c>
    </row>
    <row r="2923" spans="1:6" x14ac:dyDescent="0.35">
      <c r="A2923" t="s">
        <v>15</v>
      </c>
      <c r="B2923" t="s">
        <v>28</v>
      </c>
      <c r="C2923" s="11">
        <v>1975</v>
      </c>
      <c r="D2923" s="11">
        <v>1760</v>
      </c>
      <c r="E2923" s="12">
        <f t="shared" si="149"/>
        <v>2.5137111517367456</v>
      </c>
      <c r="F2923" s="12">
        <f t="shared" si="150"/>
        <v>0.76222152929355924</v>
      </c>
    </row>
    <row r="2924" spans="1:6" x14ac:dyDescent="0.35">
      <c r="A2924" t="s">
        <v>36</v>
      </c>
      <c r="B2924" t="s">
        <v>28</v>
      </c>
      <c r="C2924" s="11">
        <v>1975</v>
      </c>
      <c r="D2924" s="11">
        <v>803</v>
      </c>
      <c r="E2924" s="12">
        <f t="shared" si="149"/>
        <v>1.1468807129798904</v>
      </c>
      <c r="F2924" s="12">
        <f t="shared" si="150"/>
        <v>0.34776357274018643</v>
      </c>
    </row>
    <row r="2925" spans="1:6" x14ac:dyDescent="0.35">
      <c r="A2925" t="s">
        <v>17</v>
      </c>
      <c r="B2925" t="s">
        <v>28</v>
      </c>
      <c r="C2925" s="11">
        <v>1975</v>
      </c>
      <c r="D2925" s="11">
        <v>2535</v>
      </c>
      <c r="E2925" s="12">
        <f t="shared" si="149"/>
        <v>3.6206010054844606</v>
      </c>
      <c r="F2925" s="12">
        <f t="shared" si="150"/>
        <v>1.097858850431348</v>
      </c>
    </row>
    <row r="2926" spans="1:6" x14ac:dyDescent="0.35">
      <c r="A2926" t="s">
        <v>100</v>
      </c>
      <c r="B2926" t="s">
        <v>28</v>
      </c>
      <c r="C2926" s="11">
        <v>1975</v>
      </c>
      <c r="D2926" s="11">
        <v>1080</v>
      </c>
      <c r="E2926" s="12">
        <f t="shared" si="149"/>
        <v>1.5425045703839122</v>
      </c>
      <c r="F2926" s="12">
        <f t="shared" si="150"/>
        <v>0.46772684752104771</v>
      </c>
    </row>
    <row r="2927" spans="1:6" x14ac:dyDescent="0.35">
      <c r="A2927" t="s">
        <v>101</v>
      </c>
      <c r="B2927" t="s">
        <v>28</v>
      </c>
      <c r="C2927" s="11">
        <v>1975</v>
      </c>
      <c r="D2927" s="11">
        <v>1335</v>
      </c>
      <c r="E2927" s="12">
        <f t="shared" si="149"/>
        <v>1.9067070383912248</v>
      </c>
      <c r="F2927" s="12">
        <f t="shared" si="150"/>
        <v>0.5781623531857395</v>
      </c>
    </row>
    <row r="2928" spans="1:6" x14ac:dyDescent="0.35">
      <c r="A2928" t="s">
        <v>38</v>
      </c>
      <c r="B2928" t="s">
        <v>28</v>
      </c>
      <c r="C2928" s="11">
        <v>1975</v>
      </c>
      <c r="D2928" s="11">
        <v>3535</v>
      </c>
      <c r="E2928" s="12">
        <f t="shared" si="149"/>
        <v>5.0488459780621575</v>
      </c>
      <c r="F2928" s="12">
        <f t="shared" si="150"/>
        <v>1.5309392648026885</v>
      </c>
    </row>
    <row r="2929" spans="1:6" x14ac:dyDescent="0.35">
      <c r="A2929" t="s">
        <v>24</v>
      </c>
      <c r="B2929" t="s">
        <v>28</v>
      </c>
      <c r="C2929" s="11">
        <v>1975</v>
      </c>
      <c r="D2929" s="11">
        <f>SUM(D2903:D2928)</f>
        <v>70016</v>
      </c>
      <c r="E2929" s="12">
        <f t="shared" si="149"/>
        <v>100</v>
      </c>
      <c r="F2929" s="12">
        <f t="shared" si="150"/>
        <v>30.322558292623775</v>
      </c>
    </row>
    <row r="2930" spans="1:6" x14ac:dyDescent="0.35">
      <c r="A2930" t="s">
        <v>102</v>
      </c>
      <c r="B2930" t="s">
        <v>73</v>
      </c>
      <c r="C2930" s="11">
        <v>1975</v>
      </c>
      <c r="D2930" s="11">
        <v>227</v>
      </c>
      <c r="E2930" s="12">
        <f t="shared" ref="E2930:E2968" si="151">(D2930/160470)*100</f>
        <v>0.14145946282794292</v>
      </c>
      <c r="F2930" s="12">
        <f t="shared" si="150"/>
        <v>9.830925406229428E-2</v>
      </c>
    </row>
    <row r="2931" spans="1:6" x14ac:dyDescent="0.35">
      <c r="A2931" t="s">
        <v>74</v>
      </c>
      <c r="B2931" t="s">
        <v>73</v>
      </c>
      <c r="C2931" s="11">
        <v>1975</v>
      </c>
      <c r="D2931" s="11">
        <v>6289</v>
      </c>
      <c r="E2931" s="12">
        <f t="shared" si="151"/>
        <v>3.9191126067177664</v>
      </c>
      <c r="F2931" s="12">
        <f t="shared" si="150"/>
        <v>2.7236427259813603</v>
      </c>
    </row>
    <row r="2932" spans="1:6" x14ac:dyDescent="0.35">
      <c r="A2932" t="s">
        <v>104</v>
      </c>
      <c r="B2932" t="s">
        <v>73</v>
      </c>
      <c r="C2932" s="11">
        <v>1975</v>
      </c>
      <c r="D2932" s="11">
        <v>75</v>
      </c>
      <c r="E2932" s="12">
        <f t="shared" si="151"/>
        <v>4.6737707982800525E-2</v>
      </c>
      <c r="F2932" s="12">
        <f t="shared" si="150"/>
        <v>3.2481031077850532E-2</v>
      </c>
    </row>
    <row r="2933" spans="1:6" x14ac:dyDescent="0.35">
      <c r="A2933" t="s">
        <v>40</v>
      </c>
      <c r="B2933" t="s">
        <v>73</v>
      </c>
      <c r="C2933" s="11">
        <v>1975</v>
      </c>
      <c r="D2933" s="11">
        <v>15232</v>
      </c>
      <c r="E2933" s="12">
        <f t="shared" si="151"/>
        <v>9.4921169065869009</v>
      </c>
      <c r="F2933" s="12">
        <f t="shared" si="150"/>
        <v>6.5966808717042582</v>
      </c>
    </row>
    <row r="2934" spans="1:6" x14ac:dyDescent="0.35">
      <c r="A2934" t="s">
        <v>105</v>
      </c>
      <c r="B2934" t="s">
        <v>73</v>
      </c>
      <c r="C2934" s="11">
        <v>1975</v>
      </c>
      <c r="D2934" s="11">
        <v>108</v>
      </c>
      <c r="E2934" s="12">
        <f t="shared" si="151"/>
        <v>6.7302299495232754E-2</v>
      </c>
      <c r="F2934" s="12">
        <f t="shared" si="150"/>
        <v>4.6772684752104769E-2</v>
      </c>
    </row>
    <row r="2935" spans="1:6" x14ac:dyDescent="0.35">
      <c r="A2935" t="s">
        <v>85</v>
      </c>
      <c r="B2935" t="s">
        <v>73</v>
      </c>
      <c r="C2935" s="11">
        <v>1975</v>
      </c>
      <c r="D2935" s="11">
        <v>708</v>
      </c>
      <c r="E2935" s="12">
        <f t="shared" si="151"/>
        <v>0.44120396335763695</v>
      </c>
      <c r="F2935" s="12">
        <f t="shared" si="150"/>
        <v>0.30662093337490909</v>
      </c>
    </row>
    <row r="2936" spans="1:6" x14ac:dyDescent="0.35">
      <c r="A2936" t="s">
        <v>42</v>
      </c>
      <c r="B2936" t="s">
        <v>73</v>
      </c>
      <c r="C2936" s="11">
        <v>1975</v>
      </c>
      <c r="D2936" s="11">
        <v>12712</v>
      </c>
      <c r="E2936" s="12">
        <f t="shared" si="151"/>
        <v>7.9217299183648029</v>
      </c>
      <c r="F2936" s="12">
        <f t="shared" si="150"/>
        <v>5.5053182274884804</v>
      </c>
    </row>
    <row r="2937" spans="1:6" x14ac:dyDescent="0.35">
      <c r="A2937" t="s">
        <v>124</v>
      </c>
      <c r="B2937" t="s">
        <v>73</v>
      </c>
      <c r="C2937" s="11">
        <v>1975</v>
      </c>
      <c r="D2937" s="11">
        <v>50</v>
      </c>
      <c r="E2937" s="12">
        <f t="shared" si="151"/>
        <v>3.1158471988533686E-2</v>
      </c>
      <c r="F2937" s="12">
        <f t="shared" si="150"/>
        <v>2.1654020718567025E-2</v>
      </c>
    </row>
    <row r="2938" spans="1:6" x14ac:dyDescent="0.35">
      <c r="A2938" t="s">
        <v>43</v>
      </c>
      <c r="B2938" t="s">
        <v>73</v>
      </c>
      <c r="C2938" s="11">
        <v>1975</v>
      </c>
      <c r="D2938" s="11">
        <v>28209</v>
      </c>
      <c r="E2938" s="12">
        <f t="shared" si="151"/>
        <v>17.578986726490932</v>
      </c>
      <c r="F2938" s="12">
        <f t="shared" si="150"/>
        <v>12.216765409001143</v>
      </c>
    </row>
    <row r="2939" spans="1:6" x14ac:dyDescent="0.35">
      <c r="A2939" t="s">
        <v>45</v>
      </c>
      <c r="B2939" t="s">
        <v>73</v>
      </c>
      <c r="C2939" s="11">
        <v>1975</v>
      </c>
      <c r="D2939" s="11">
        <v>10</v>
      </c>
      <c r="E2939" s="12">
        <f t="shared" si="151"/>
        <v>6.2316943977067359E-3</v>
      </c>
      <c r="F2939" s="12">
        <f t="shared" si="150"/>
        <v>4.3308041437134046E-3</v>
      </c>
    </row>
    <row r="2940" spans="1:6" x14ac:dyDescent="0.35">
      <c r="A2940" t="s">
        <v>87</v>
      </c>
      <c r="B2940" t="s">
        <v>73</v>
      </c>
      <c r="C2940" s="11">
        <v>1975</v>
      </c>
      <c r="D2940" s="11">
        <v>575</v>
      </c>
      <c r="E2940" s="12">
        <f t="shared" si="151"/>
        <v>0.35832242786813734</v>
      </c>
      <c r="F2940" s="12">
        <f t="shared" si="150"/>
        <v>0.24902123826352077</v>
      </c>
    </row>
    <row r="2941" spans="1:6" x14ac:dyDescent="0.35">
      <c r="A2941" t="s">
        <v>75</v>
      </c>
      <c r="B2941" t="s">
        <v>73</v>
      </c>
      <c r="C2941" s="11">
        <v>1975</v>
      </c>
      <c r="D2941" s="11">
        <v>2617</v>
      </c>
      <c r="E2941" s="12">
        <f t="shared" si="151"/>
        <v>1.6308344238798529</v>
      </c>
      <c r="F2941" s="12">
        <f t="shared" si="150"/>
        <v>1.133371444409798</v>
      </c>
    </row>
    <row r="2942" spans="1:6" x14ac:dyDescent="0.35">
      <c r="A2942" t="s">
        <v>88</v>
      </c>
      <c r="B2942" t="s">
        <v>73</v>
      </c>
      <c r="C2942" s="11">
        <v>1975</v>
      </c>
      <c r="D2942" s="11">
        <v>2956</v>
      </c>
      <c r="E2942" s="12">
        <f t="shared" si="151"/>
        <v>1.8420888639621114</v>
      </c>
      <c r="F2942" s="12">
        <f t="shared" si="150"/>
        <v>1.2801857048816823</v>
      </c>
    </row>
    <row r="2943" spans="1:6" x14ac:dyDescent="0.35">
      <c r="A2943" t="s">
        <v>119</v>
      </c>
      <c r="B2943" t="s">
        <v>73</v>
      </c>
      <c r="C2943" s="11">
        <v>1975</v>
      </c>
      <c r="D2943" s="11">
        <v>227</v>
      </c>
      <c r="E2943" s="12">
        <f t="shared" si="151"/>
        <v>0.14145946282794292</v>
      </c>
      <c r="F2943" s="12">
        <f t="shared" si="150"/>
        <v>9.830925406229428E-2</v>
      </c>
    </row>
    <row r="2944" spans="1:6" x14ac:dyDescent="0.35">
      <c r="A2944" t="s">
        <v>76</v>
      </c>
      <c r="B2944" t="s">
        <v>73</v>
      </c>
      <c r="C2944" s="11">
        <v>1975</v>
      </c>
      <c r="D2944" s="11">
        <v>16530</v>
      </c>
      <c r="E2944" s="12">
        <f t="shared" si="151"/>
        <v>10.300990839409236</v>
      </c>
      <c r="F2944" s="12">
        <f t="shared" si="150"/>
        <v>7.1588192495582588</v>
      </c>
    </row>
    <row r="2945" spans="1:6" x14ac:dyDescent="0.35">
      <c r="A2945" t="s">
        <v>109</v>
      </c>
      <c r="B2945" t="s">
        <v>73</v>
      </c>
      <c r="C2945" s="11">
        <v>1975</v>
      </c>
      <c r="D2945" s="11">
        <v>132</v>
      </c>
      <c r="E2945" s="12">
        <f t="shared" si="151"/>
        <v>8.2258366049728929E-2</v>
      </c>
      <c r="F2945" s="12">
        <f t="shared" si="150"/>
        <v>5.7166614697016942E-2</v>
      </c>
    </row>
    <row r="2946" spans="1:6" x14ac:dyDescent="0.35">
      <c r="A2946" t="s">
        <v>53</v>
      </c>
      <c r="B2946" t="s">
        <v>73</v>
      </c>
      <c r="C2946" s="11">
        <v>1975</v>
      </c>
      <c r="D2946" s="11">
        <v>151</v>
      </c>
      <c r="E2946" s="12">
        <f t="shared" si="151"/>
        <v>9.4098585405371721E-2</v>
      </c>
      <c r="F2946" s="12">
        <f t="shared" si="150"/>
        <v>6.5395142570072409E-2</v>
      </c>
    </row>
    <row r="2947" spans="1:6" x14ac:dyDescent="0.35">
      <c r="A2947" t="s">
        <v>78</v>
      </c>
      <c r="B2947" t="s">
        <v>73</v>
      </c>
      <c r="C2947" s="11">
        <v>1975</v>
      </c>
      <c r="D2947" s="11">
        <v>1615</v>
      </c>
      <c r="E2947" s="12">
        <f t="shared" si="151"/>
        <v>1.006418645229638</v>
      </c>
      <c r="F2947" s="12">
        <f t="shared" si="150"/>
        <v>0.69942486920971481</v>
      </c>
    </row>
    <row r="2948" spans="1:6" x14ac:dyDescent="0.35">
      <c r="A2948" t="s">
        <v>54</v>
      </c>
      <c r="B2948" t="s">
        <v>73</v>
      </c>
      <c r="C2948" s="11">
        <v>1975</v>
      </c>
      <c r="D2948" s="11">
        <v>1129</v>
      </c>
      <c r="E2948" s="12">
        <f t="shared" si="151"/>
        <v>0.70355829750109056</v>
      </c>
      <c r="F2948" s="12">
        <f t="shared" si="150"/>
        <v>0.4889477878252434</v>
      </c>
    </row>
    <row r="2949" spans="1:6" x14ac:dyDescent="0.35">
      <c r="A2949" t="s">
        <v>55</v>
      </c>
      <c r="B2949" t="s">
        <v>73</v>
      </c>
      <c r="C2949" s="11">
        <v>1975</v>
      </c>
      <c r="D2949" s="11">
        <v>5941</v>
      </c>
      <c r="E2949" s="12">
        <f t="shared" si="151"/>
        <v>3.7022496416775721</v>
      </c>
      <c r="F2949" s="12">
        <f t="shared" si="150"/>
        <v>2.5729307417801337</v>
      </c>
    </row>
    <row r="2950" spans="1:6" x14ac:dyDescent="0.35">
      <c r="A2950" t="s">
        <v>79</v>
      </c>
      <c r="B2950" t="s">
        <v>73</v>
      </c>
      <c r="C2950" s="11">
        <v>1975</v>
      </c>
      <c r="D2950" s="11">
        <v>58</v>
      </c>
      <c r="E2950" s="12">
        <f t="shared" si="151"/>
        <v>3.6143827506699075E-2</v>
      </c>
      <c r="F2950" s="12">
        <f t="shared" si="150"/>
        <v>2.5118664033537748E-2</v>
      </c>
    </row>
    <row r="2951" spans="1:6" x14ac:dyDescent="0.35">
      <c r="A2951" t="s">
        <v>57</v>
      </c>
      <c r="B2951" t="s">
        <v>73</v>
      </c>
      <c r="C2951" s="11">
        <v>1975</v>
      </c>
      <c r="D2951" s="11">
        <v>382</v>
      </c>
      <c r="E2951" s="12">
        <f t="shared" si="151"/>
        <v>0.23805072599239735</v>
      </c>
      <c r="F2951" s="12">
        <f t="shared" si="150"/>
        <v>0.16543671828985207</v>
      </c>
    </row>
    <row r="2952" spans="1:6" x14ac:dyDescent="0.35">
      <c r="A2952" t="s">
        <v>126</v>
      </c>
      <c r="B2952" t="s">
        <v>73</v>
      </c>
      <c r="C2952" s="11">
        <v>1975</v>
      </c>
      <c r="D2952" s="11">
        <v>25</v>
      </c>
      <c r="E2952" s="12">
        <f t="shared" si="151"/>
        <v>1.5579235994266843E-2</v>
      </c>
      <c r="F2952" s="12">
        <f t="shared" si="150"/>
        <v>1.0827010359283512E-2</v>
      </c>
    </row>
    <row r="2953" spans="1:6" x14ac:dyDescent="0.35">
      <c r="A2953" t="s">
        <v>59</v>
      </c>
      <c r="B2953" t="s">
        <v>73</v>
      </c>
      <c r="C2953" s="11">
        <v>1975</v>
      </c>
      <c r="D2953" s="11">
        <v>7831</v>
      </c>
      <c r="E2953" s="12">
        <f t="shared" si="151"/>
        <v>4.8800398828441454</v>
      </c>
      <c r="F2953" s="12">
        <f t="shared" si="150"/>
        <v>3.391452724941967</v>
      </c>
    </row>
    <row r="2954" spans="1:6" x14ac:dyDescent="0.35">
      <c r="A2954" t="s">
        <v>60</v>
      </c>
      <c r="B2954" t="s">
        <v>73</v>
      </c>
      <c r="C2954" s="11">
        <v>1975</v>
      </c>
      <c r="D2954" s="11">
        <v>5581</v>
      </c>
      <c r="E2954" s="12">
        <f t="shared" si="151"/>
        <v>3.4779086433601294</v>
      </c>
      <c r="F2954" s="12">
        <f t="shared" si="150"/>
        <v>2.4170217926064512</v>
      </c>
    </row>
    <row r="2955" spans="1:6" x14ac:dyDescent="0.35">
      <c r="A2955" t="s">
        <v>113</v>
      </c>
      <c r="B2955" t="s">
        <v>73</v>
      </c>
      <c r="C2955" s="11">
        <v>1975</v>
      </c>
      <c r="D2955" s="11">
        <v>557</v>
      </c>
      <c r="E2955" s="12">
        <f t="shared" si="151"/>
        <v>0.3471053779522652</v>
      </c>
      <c r="F2955" s="12">
        <f t="shared" si="150"/>
        <v>0.24122579080483661</v>
      </c>
    </row>
    <row r="2956" spans="1:6" x14ac:dyDescent="0.35">
      <c r="A2956" t="s">
        <v>115</v>
      </c>
      <c r="B2956" t="s">
        <v>73</v>
      </c>
      <c r="C2956" s="11">
        <v>1975</v>
      </c>
      <c r="D2956" s="11">
        <v>259</v>
      </c>
      <c r="E2956" s="12">
        <f t="shared" si="151"/>
        <v>0.16140088490060447</v>
      </c>
      <c r="F2956" s="12">
        <f t="shared" si="150"/>
        <v>0.11216782732217719</v>
      </c>
    </row>
    <row r="2957" spans="1:6" x14ac:dyDescent="0.35">
      <c r="A2957" t="s">
        <v>63</v>
      </c>
      <c r="B2957" t="s">
        <v>73</v>
      </c>
      <c r="C2957" s="11">
        <v>1975</v>
      </c>
      <c r="D2957" s="11">
        <v>2489</v>
      </c>
      <c r="E2957" s="12">
        <f t="shared" si="151"/>
        <v>1.5510687355892065</v>
      </c>
      <c r="F2957" s="12">
        <f t="shared" si="150"/>
        <v>1.0779371513702665</v>
      </c>
    </row>
    <row r="2958" spans="1:6" x14ac:dyDescent="0.35">
      <c r="A2958" t="s">
        <v>80</v>
      </c>
      <c r="B2958" t="s">
        <v>73</v>
      </c>
      <c r="C2958" s="11">
        <v>1975</v>
      </c>
      <c r="D2958" s="11">
        <v>6946</v>
      </c>
      <c r="E2958" s="12">
        <f t="shared" si="151"/>
        <v>4.3285349286470991</v>
      </c>
      <c r="F2958" s="12">
        <f t="shared" si="150"/>
        <v>3.0081765582233309</v>
      </c>
    </row>
    <row r="2959" spans="1:6" x14ac:dyDescent="0.35">
      <c r="A2959" t="s">
        <v>64</v>
      </c>
      <c r="B2959" t="s">
        <v>73</v>
      </c>
      <c r="C2959" s="11">
        <v>1975</v>
      </c>
      <c r="D2959" s="11">
        <v>12277</v>
      </c>
      <c r="E2959" s="12">
        <f t="shared" si="151"/>
        <v>7.6506512120645604</v>
      </c>
      <c r="F2959" s="12">
        <f t="shared" si="150"/>
        <v>5.3169282472369472</v>
      </c>
    </row>
    <row r="2960" spans="1:6" x14ac:dyDescent="0.35">
      <c r="A2960" t="s">
        <v>90</v>
      </c>
      <c r="B2960" t="s">
        <v>73</v>
      </c>
      <c r="C2960" s="11">
        <v>1975</v>
      </c>
      <c r="D2960" s="11">
        <v>2468</v>
      </c>
      <c r="E2960" s="12">
        <f t="shared" si="151"/>
        <v>1.5379821773540225</v>
      </c>
      <c r="F2960" s="12">
        <f t="shared" si="150"/>
        <v>1.0688424626684683</v>
      </c>
    </row>
    <row r="2961" spans="1:6" x14ac:dyDescent="0.35">
      <c r="A2961" t="s">
        <v>81</v>
      </c>
      <c r="B2961" t="s">
        <v>73</v>
      </c>
      <c r="C2961" s="11">
        <v>1975</v>
      </c>
      <c r="D2961" s="11">
        <v>63</v>
      </c>
      <c r="E2961" s="12">
        <f t="shared" si="151"/>
        <v>3.9259674705552444E-2</v>
      </c>
      <c r="F2961" s="12">
        <f t="shared" si="150"/>
        <v>2.7284066105394449E-2</v>
      </c>
    </row>
    <row r="2962" spans="1:6" x14ac:dyDescent="0.35">
      <c r="A2962" t="s">
        <v>65</v>
      </c>
      <c r="B2962" t="s">
        <v>73</v>
      </c>
      <c r="C2962" s="11">
        <v>1975</v>
      </c>
      <c r="D2962" s="11">
        <v>173</v>
      </c>
      <c r="E2962" s="12">
        <f t="shared" si="151"/>
        <v>0.10780831308032654</v>
      </c>
      <c r="F2962" s="12">
        <f t="shared" si="150"/>
        <v>7.4922911686241905E-2</v>
      </c>
    </row>
    <row r="2963" spans="1:6" x14ac:dyDescent="0.35">
      <c r="A2963" t="s">
        <v>116</v>
      </c>
      <c r="B2963" t="s">
        <v>73</v>
      </c>
      <c r="C2963" s="11">
        <v>1975</v>
      </c>
      <c r="D2963" s="11">
        <v>207</v>
      </c>
      <c r="E2963" s="12">
        <f t="shared" si="151"/>
        <v>0.12899607403252944</v>
      </c>
      <c r="F2963" s="12">
        <f t="shared" si="150"/>
        <v>8.9647645774867474E-2</v>
      </c>
    </row>
    <row r="2964" spans="1:6" x14ac:dyDescent="0.35">
      <c r="A2964" t="s">
        <v>91</v>
      </c>
      <c r="B2964" t="s">
        <v>73</v>
      </c>
      <c r="C2964" s="11">
        <v>1975</v>
      </c>
      <c r="D2964" s="11">
        <v>911</v>
      </c>
      <c r="E2964" s="12">
        <f t="shared" si="151"/>
        <v>0.56770735963108365</v>
      </c>
      <c r="F2964" s="12">
        <f t="shared" si="150"/>
        <v>0.39453625749229115</v>
      </c>
    </row>
    <row r="2965" spans="1:6" x14ac:dyDescent="0.35">
      <c r="A2965" t="s">
        <v>122</v>
      </c>
      <c r="B2965" t="s">
        <v>73</v>
      </c>
      <c r="C2965" s="11">
        <v>1975</v>
      </c>
      <c r="D2965" s="11">
        <v>89</v>
      </c>
      <c r="E2965" s="12">
        <f t="shared" si="151"/>
        <v>5.5462080139589955E-2</v>
      </c>
      <c r="F2965" s="12">
        <f t="shared" si="150"/>
        <v>3.8544156879049302E-2</v>
      </c>
    </row>
    <row r="2966" spans="1:6" x14ac:dyDescent="0.35">
      <c r="A2966" t="s">
        <v>82</v>
      </c>
      <c r="B2966" t="s">
        <v>73</v>
      </c>
      <c r="C2966" s="11">
        <v>1975</v>
      </c>
      <c r="D2966" s="11">
        <v>2142</v>
      </c>
      <c r="E2966" s="12">
        <f t="shared" si="151"/>
        <v>1.3348289399887829</v>
      </c>
      <c r="F2966" s="12">
        <f t="shared" si="150"/>
        <v>0.92765824758341142</v>
      </c>
    </row>
    <row r="2967" spans="1:6" x14ac:dyDescent="0.35">
      <c r="A2967" t="s">
        <v>68</v>
      </c>
      <c r="B2967" t="s">
        <v>73</v>
      </c>
      <c r="C2967" s="11">
        <v>1975</v>
      </c>
      <c r="D2967" s="11">
        <v>22519</v>
      </c>
      <c r="E2967" s="12">
        <f t="shared" si="151"/>
        <v>14.033152614195799</v>
      </c>
      <c r="F2967" s="12">
        <f>(D2967/230904)*100</f>
        <v>9.7525378512282153</v>
      </c>
    </row>
    <row r="2968" spans="1:6" x14ac:dyDescent="0.35">
      <c r="A2968" t="s">
        <v>70</v>
      </c>
      <c r="B2968" t="s">
        <v>73</v>
      </c>
      <c r="C2968" s="11">
        <v>1975</v>
      </c>
      <c r="D2968" s="11">
        <v>160470</v>
      </c>
      <c r="E2968" s="12">
        <f t="shared" si="151"/>
        <v>100</v>
      </c>
      <c r="F2968" s="12">
        <f>(D2968/230904)*100</f>
        <v>69.496414094168998</v>
      </c>
    </row>
    <row r="2969" spans="1:6" x14ac:dyDescent="0.35">
      <c r="A2969" t="s">
        <v>103</v>
      </c>
      <c r="C2969" s="11">
        <v>1975</v>
      </c>
      <c r="D2969" s="11">
        <v>97</v>
      </c>
      <c r="F2969" s="12">
        <f>(D2969/230904)*100</f>
        <v>4.2008800194020028E-2</v>
      </c>
    </row>
    <row r="2970" spans="1:6" x14ac:dyDescent="0.35">
      <c r="A2970" t="s">
        <v>111</v>
      </c>
      <c r="B2970" t="s">
        <v>73</v>
      </c>
      <c r="C2970" s="11">
        <v>1975</v>
      </c>
      <c r="D2970" s="11">
        <v>321</v>
      </c>
      <c r="F2970" s="12">
        <f>(D2970/230904)*100</f>
        <v>0.13901881301320029</v>
      </c>
    </row>
    <row r="2971" spans="1:6" x14ac:dyDescent="0.35">
      <c r="A2971" t="s">
        <v>30</v>
      </c>
      <c r="B2971" t="s">
        <v>28</v>
      </c>
      <c r="C2971" s="11">
        <v>1974</v>
      </c>
      <c r="D2971" s="11">
        <v>1981</v>
      </c>
      <c r="E2971" s="12">
        <f t="shared" ref="E2971:E2997" si="152">(D2971/57097)*100</f>
        <v>3.469534301276775</v>
      </c>
      <c r="F2971" s="12">
        <f t="shared" ref="F2971:F3034" si="153">(D2971/180949)*100</f>
        <v>1.0947836130622441</v>
      </c>
    </row>
    <row r="2972" spans="1:6" x14ac:dyDescent="0.35">
      <c r="A2972" t="s">
        <v>31</v>
      </c>
      <c r="B2972" t="s">
        <v>28</v>
      </c>
      <c r="C2972" s="11">
        <v>1974</v>
      </c>
      <c r="D2972" s="11">
        <v>3408</v>
      </c>
      <c r="E2972" s="12">
        <f t="shared" si="152"/>
        <v>5.9687899539380354</v>
      </c>
      <c r="F2972" s="12">
        <f t="shared" si="153"/>
        <v>1.883403610962205</v>
      </c>
    </row>
    <row r="2973" spans="1:6" x14ac:dyDescent="0.35">
      <c r="A2973" t="s">
        <v>118</v>
      </c>
      <c r="B2973" t="s">
        <v>28</v>
      </c>
      <c r="C2973" s="11">
        <v>1974</v>
      </c>
      <c r="D2973" s="11">
        <v>71</v>
      </c>
      <c r="E2973" s="12">
        <f t="shared" si="152"/>
        <v>0.12434979070704241</v>
      </c>
      <c r="F2973" s="12">
        <f t="shared" si="153"/>
        <v>3.9237575228379271E-2</v>
      </c>
    </row>
    <row r="2974" spans="1:6" x14ac:dyDescent="0.35">
      <c r="A2974" t="s">
        <v>3</v>
      </c>
      <c r="B2974" t="s">
        <v>28</v>
      </c>
      <c r="C2974" s="11">
        <v>1974</v>
      </c>
      <c r="D2974" s="11">
        <v>9950</v>
      </c>
      <c r="E2974" s="12">
        <f t="shared" si="152"/>
        <v>17.4264847540151</v>
      </c>
      <c r="F2974" s="12">
        <f t="shared" si="153"/>
        <v>5.4987869510193477</v>
      </c>
    </row>
    <row r="2975" spans="1:6" x14ac:dyDescent="0.35">
      <c r="A2975" t="s">
        <v>97</v>
      </c>
      <c r="B2975" t="s">
        <v>28</v>
      </c>
      <c r="C2975" s="11">
        <v>1974</v>
      </c>
      <c r="D2975" s="11">
        <v>1282</v>
      </c>
      <c r="E2975" s="12">
        <f t="shared" si="152"/>
        <v>2.2453018547384276</v>
      </c>
      <c r="F2975" s="12">
        <f t="shared" si="153"/>
        <v>0.70848692172932703</v>
      </c>
    </row>
    <row r="2976" spans="1:6" x14ac:dyDescent="0.35">
      <c r="A2976" t="s">
        <v>106</v>
      </c>
      <c r="B2976" t="s">
        <v>28</v>
      </c>
      <c r="C2976" s="11">
        <v>1974</v>
      </c>
      <c r="D2976" s="11">
        <v>478</v>
      </c>
      <c r="E2976" s="12">
        <f t="shared" si="152"/>
        <v>0.83717183039389109</v>
      </c>
      <c r="F2976" s="12">
        <f t="shared" si="153"/>
        <v>0.2641628304107787</v>
      </c>
    </row>
    <row r="2977" spans="1:6" x14ac:dyDescent="0.35">
      <c r="A2977" t="s">
        <v>107</v>
      </c>
      <c r="B2977" t="s">
        <v>28</v>
      </c>
      <c r="C2977" s="11">
        <v>1974</v>
      </c>
      <c r="D2977" s="11">
        <v>204</v>
      </c>
      <c r="E2977" s="12">
        <f t="shared" si="152"/>
        <v>0.35728672259488237</v>
      </c>
      <c r="F2977" s="12">
        <f t="shared" si="153"/>
        <v>0.11273894854351225</v>
      </c>
    </row>
    <row r="2978" spans="1:6" x14ac:dyDescent="0.35">
      <c r="A2978" t="s">
        <v>108</v>
      </c>
      <c r="B2978" t="s">
        <v>28</v>
      </c>
      <c r="C2978" s="11">
        <v>1974</v>
      </c>
      <c r="D2978" s="11">
        <v>247</v>
      </c>
      <c r="E2978" s="12">
        <f t="shared" si="152"/>
        <v>0.43259715922027431</v>
      </c>
      <c r="F2978" s="12">
        <f t="shared" si="153"/>
        <v>0.13650255044238985</v>
      </c>
    </row>
    <row r="2979" spans="1:6" x14ac:dyDescent="0.35">
      <c r="A2979" t="s">
        <v>4</v>
      </c>
      <c r="B2979" t="s">
        <v>28</v>
      </c>
      <c r="C2979" s="11">
        <v>1974</v>
      </c>
      <c r="D2979" s="11">
        <v>20973</v>
      </c>
      <c r="E2979" s="12">
        <f t="shared" si="152"/>
        <v>36.732227612659159</v>
      </c>
      <c r="F2979" s="12">
        <f t="shared" si="153"/>
        <v>11.590558665701385</v>
      </c>
    </row>
    <row r="2980" spans="1:6" x14ac:dyDescent="0.35">
      <c r="A2980" t="s">
        <v>5</v>
      </c>
      <c r="B2980" t="s">
        <v>28</v>
      </c>
      <c r="C2980" s="11">
        <v>1974</v>
      </c>
      <c r="D2980" s="11">
        <v>742</v>
      </c>
      <c r="E2980" s="12">
        <f t="shared" si="152"/>
        <v>1.299542883163739</v>
      </c>
      <c r="F2980" s="12">
        <f t="shared" si="153"/>
        <v>0.4100602932317946</v>
      </c>
    </row>
    <row r="2981" spans="1:6" x14ac:dyDescent="0.35">
      <c r="A2981" t="s">
        <v>98</v>
      </c>
      <c r="B2981" t="s">
        <v>28</v>
      </c>
      <c r="C2981" s="11">
        <v>1974</v>
      </c>
      <c r="D2981" s="11">
        <v>874</v>
      </c>
      <c r="E2981" s="12">
        <f t="shared" si="152"/>
        <v>1.5307284095486628</v>
      </c>
      <c r="F2981" s="12">
        <f t="shared" si="153"/>
        <v>0.48300902464230255</v>
      </c>
    </row>
    <row r="2982" spans="1:6" x14ac:dyDescent="0.35">
      <c r="A2982" t="s">
        <v>99</v>
      </c>
      <c r="B2982" t="s">
        <v>28</v>
      </c>
      <c r="C2982" s="11">
        <v>1974</v>
      </c>
      <c r="D2982" s="11">
        <v>318</v>
      </c>
      <c r="E2982" s="12">
        <f t="shared" si="152"/>
        <v>0.55694694992731664</v>
      </c>
      <c r="F2982" s="12">
        <f t="shared" si="153"/>
        <v>0.1757401256707691</v>
      </c>
    </row>
    <row r="2983" spans="1:6" x14ac:dyDescent="0.35">
      <c r="A2983" t="s">
        <v>8</v>
      </c>
      <c r="B2983" t="s">
        <v>28</v>
      </c>
      <c r="C2983" s="11">
        <v>1974</v>
      </c>
      <c r="D2983" s="11">
        <v>470</v>
      </c>
      <c r="E2983" s="12">
        <f t="shared" si="152"/>
        <v>0.82316058637056244</v>
      </c>
      <c r="F2983" s="12">
        <f t="shared" si="153"/>
        <v>0.25974169517377821</v>
      </c>
    </row>
    <row r="2984" spans="1:6" x14ac:dyDescent="0.35">
      <c r="A2984" t="s">
        <v>121</v>
      </c>
      <c r="B2984" t="s">
        <v>28</v>
      </c>
      <c r="C2984" s="11">
        <v>1974</v>
      </c>
      <c r="D2984" s="11">
        <v>143</v>
      </c>
      <c r="E2984" s="12">
        <f t="shared" si="152"/>
        <v>0.25045098691700085</v>
      </c>
      <c r="F2984" s="12">
        <f t="shared" si="153"/>
        <v>7.9027792361383589E-2</v>
      </c>
    </row>
    <row r="2985" spans="1:6" x14ac:dyDescent="0.35">
      <c r="A2985" t="s">
        <v>33</v>
      </c>
      <c r="B2985" t="s">
        <v>28</v>
      </c>
      <c r="C2985" s="11">
        <v>1974</v>
      </c>
      <c r="D2985" s="11">
        <v>453</v>
      </c>
      <c r="E2985" s="12">
        <f t="shared" si="152"/>
        <v>0.79338669282098884</v>
      </c>
      <c r="F2985" s="12">
        <f t="shared" si="153"/>
        <v>0.25034678279515221</v>
      </c>
    </row>
    <row r="2986" spans="1:6" x14ac:dyDescent="0.35">
      <c r="A2986" t="s">
        <v>34</v>
      </c>
      <c r="B2986" t="s">
        <v>28</v>
      </c>
      <c r="C2986" s="11">
        <v>1974</v>
      </c>
      <c r="D2986" s="11">
        <v>5889</v>
      </c>
      <c r="E2986" s="12">
        <f t="shared" si="152"/>
        <v>10.314027006672855</v>
      </c>
      <c r="F2986" s="12">
        <f t="shared" si="153"/>
        <v>3.2545081763369788</v>
      </c>
    </row>
    <row r="2987" spans="1:6" x14ac:dyDescent="0.35">
      <c r="A2987" t="s">
        <v>133</v>
      </c>
      <c r="B2987" t="s">
        <v>28</v>
      </c>
      <c r="C2987" s="11">
        <v>1974</v>
      </c>
      <c r="D2987" s="11">
        <v>562</v>
      </c>
      <c r="E2987" s="12">
        <f t="shared" si="152"/>
        <v>0.9842898926388427</v>
      </c>
      <c r="F2987" s="12">
        <f t="shared" si="153"/>
        <v>0.31058475039928374</v>
      </c>
    </row>
    <row r="2988" spans="1:6" x14ac:dyDescent="0.35">
      <c r="A2988" t="s">
        <v>125</v>
      </c>
      <c r="B2988" t="s">
        <v>28</v>
      </c>
      <c r="C2988" s="11">
        <v>1974</v>
      </c>
      <c r="D2988" s="11">
        <v>5</v>
      </c>
      <c r="E2988" s="12">
        <f t="shared" si="152"/>
        <v>8.7570275145804517E-3</v>
      </c>
      <c r="F2988" s="12">
        <f t="shared" si="153"/>
        <v>2.7632095231253004E-3</v>
      </c>
    </row>
    <row r="2989" spans="1:6" x14ac:dyDescent="0.35">
      <c r="A2989" t="s">
        <v>13</v>
      </c>
      <c r="B2989" t="s">
        <v>28</v>
      </c>
      <c r="C2989" s="11">
        <v>1974</v>
      </c>
      <c r="D2989" s="11">
        <v>726</v>
      </c>
      <c r="E2989" s="12">
        <f t="shared" si="152"/>
        <v>1.2715203951170815</v>
      </c>
      <c r="F2989" s="12">
        <f t="shared" si="153"/>
        <v>0.40121802275779361</v>
      </c>
    </row>
    <row r="2990" spans="1:6" x14ac:dyDescent="0.35">
      <c r="A2990" t="s">
        <v>114</v>
      </c>
      <c r="B2990" t="s">
        <v>28</v>
      </c>
      <c r="C2990" s="11">
        <v>1974</v>
      </c>
      <c r="D2990" s="11">
        <v>89</v>
      </c>
      <c r="E2990" s="12">
        <f t="shared" si="152"/>
        <v>0.15587508975953202</v>
      </c>
      <c r="F2990" s="12">
        <f t="shared" si="153"/>
        <v>4.9185129511630357E-2</v>
      </c>
    </row>
    <row r="2991" spans="1:6" x14ac:dyDescent="0.35">
      <c r="A2991" t="s">
        <v>15</v>
      </c>
      <c r="B2991" t="s">
        <v>28</v>
      </c>
      <c r="C2991" s="11">
        <v>1974</v>
      </c>
      <c r="D2991" s="11">
        <v>1319</v>
      </c>
      <c r="E2991" s="12">
        <f t="shared" si="152"/>
        <v>2.3101038583463231</v>
      </c>
      <c r="F2991" s="12">
        <f t="shared" si="153"/>
        <v>0.72893467220045427</v>
      </c>
    </row>
    <row r="2992" spans="1:6" x14ac:dyDescent="0.35">
      <c r="A2992" t="s">
        <v>36</v>
      </c>
      <c r="B2992" t="s">
        <v>28</v>
      </c>
      <c r="C2992" s="11">
        <v>1974</v>
      </c>
      <c r="D2992" s="11">
        <v>828</v>
      </c>
      <c r="E2992" s="12">
        <f t="shared" si="152"/>
        <v>1.4501637564145227</v>
      </c>
      <c r="F2992" s="12">
        <f t="shared" si="153"/>
        <v>0.45758749702954971</v>
      </c>
    </row>
    <row r="2993" spans="1:6" x14ac:dyDescent="0.35">
      <c r="A2993" t="s">
        <v>17</v>
      </c>
      <c r="B2993" t="s">
        <v>28</v>
      </c>
      <c r="C2993" s="11">
        <v>1974</v>
      </c>
      <c r="D2993" s="11">
        <v>1957</v>
      </c>
      <c r="E2993" s="12">
        <f t="shared" si="152"/>
        <v>3.4275005692067886</v>
      </c>
      <c r="F2993" s="12">
        <f t="shared" si="153"/>
        <v>1.0815202073512427</v>
      </c>
    </row>
    <row r="2994" spans="1:6" x14ac:dyDescent="0.35">
      <c r="A2994" t="s">
        <v>100</v>
      </c>
      <c r="B2994" t="s">
        <v>28</v>
      </c>
      <c r="C2994" s="11">
        <v>1974</v>
      </c>
      <c r="D2994" s="11">
        <v>949</v>
      </c>
      <c r="E2994" s="12">
        <f t="shared" si="152"/>
        <v>1.6620838222673695</v>
      </c>
      <c r="F2994" s="12">
        <f t="shared" si="153"/>
        <v>0.52445716748918203</v>
      </c>
    </row>
    <row r="2995" spans="1:6" x14ac:dyDescent="0.35">
      <c r="A2995" t="s">
        <v>101</v>
      </c>
      <c r="B2995" t="s">
        <v>28</v>
      </c>
      <c r="C2995" s="11">
        <v>1974</v>
      </c>
      <c r="D2995" s="11">
        <v>1126</v>
      </c>
      <c r="E2995" s="12">
        <f t="shared" si="152"/>
        <v>1.9720825962835173</v>
      </c>
      <c r="F2995" s="12">
        <f t="shared" si="153"/>
        <v>0.62227478460781771</v>
      </c>
    </row>
    <row r="2996" spans="1:6" x14ac:dyDescent="0.35">
      <c r="A2996" t="s">
        <v>38</v>
      </c>
      <c r="B2996" t="s">
        <v>28</v>
      </c>
      <c r="C2996" s="11">
        <v>1974</v>
      </c>
      <c r="D2996" s="11">
        <v>2053</v>
      </c>
      <c r="E2996" s="12">
        <f t="shared" si="152"/>
        <v>3.5956354974867328</v>
      </c>
      <c r="F2996" s="12">
        <f t="shared" si="153"/>
        <v>1.1345738301952484</v>
      </c>
    </row>
    <row r="2997" spans="1:6" x14ac:dyDescent="0.35">
      <c r="A2997" t="s">
        <v>24</v>
      </c>
      <c r="B2997" t="s">
        <v>28</v>
      </c>
      <c r="C2997" s="11">
        <v>1974</v>
      </c>
      <c r="D2997" s="11">
        <v>57097</v>
      </c>
      <c r="E2997" s="12">
        <f t="shared" si="152"/>
        <v>100</v>
      </c>
      <c r="F2997" s="12">
        <f t="shared" si="153"/>
        <v>31.554194828377057</v>
      </c>
    </row>
    <row r="2998" spans="1:6" x14ac:dyDescent="0.35">
      <c r="A2998" t="s">
        <v>102</v>
      </c>
      <c r="B2998" t="s">
        <v>73</v>
      </c>
      <c r="C2998" s="11">
        <v>1974</v>
      </c>
      <c r="D2998" s="11">
        <v>227</v>
      </c>
      <c r="E2998" s="12">
        <f t="shared" ref="E2998:E3033" si="154">(D2998/123434)*100</f>
        <v>0.18390394866892429</v>
      </c>
      <c r="F2998" s="12">
        <f t="shared" si="153"/>
        <v>0.12544971234988864</v>
      </c>
    </row>
    <row r="2999" spans="1:6" x14ac:dyDescent="0.35">
      <c r="A2999" t="s">
        <v>74</v>
      </c>
      <c r="B2999" t="s">
        <v>73</v>
      </c>
      <c r="C2999" s="11">
        <v>1974</v>
      </c>
      <c r="D2999" s="11">
        <v>6301</v>
      </c>
      <c r="E2999" s="12">
        <f t="shared" si="154"/>
        <v>5.1047523372814627</v>
      </c>
      <c r="F2999" s="12">
        <f t="shared" si="153"/>
        <v>3.4821966410425036</v>
      </c>
    </row>
    <row r="3000" spans="1:6" x14ac:dyDescent="0.35">
      <c r="A3000" t="s">
        <v>104</v>
      </c>
      <c r="B3000" t="s">
        <v>73</v>
      </c>
      <c r="C3000" s="11">
        <v>1974</v>
      </c>
      <c r="D3000" s="11">
        <v>75</v>
      </c>
      <c r="E3000" s="12">
        <f t="shared" si="154"/>
        <v>6.0761216520569698E-2</v>
      </c>
      <c r="F3000" s="12">
        <f t="shared" si="153"/>
        <v>4.1448142846879504E-2</v>
      </c>
    </row>
    <row r="3001" spans="1:6" x14ac:dyDescent="0.35">
      <c r="A3001" t="s">
        <v>40</v>
      </c>
      <c r="B3001" t="s">
        <v>73</v>
      </c>
      <c r="C3001" s="11">
        <v>1974</v>
      </c>
      <c r="D3001" s="11">
        <v>8752</v>
      </c>
      <c r="E3001" s="12">
        <f t="shared" si="154"/>
        <v>7.0904288931736792</v>
      </c>
      <c r="F3001" s="12">
        <f t="shared" si="153"/>
        <v>4.8367219492785258</v>
      </c>
    </row>
    <row r="3002" spans="1:6" x14ac:dyDescent="0.35">
      <c r="A3002" t="s">
        <v>105</v>
      </c>
      <c r="B3002" t="s">
        <v>73</v>
      </c>
      <c r="C3002" s="11">
        <v>1974</v>
      </c>
      <c r="D3002" s="11">
        <v>89</v>
      </c>
      <c r="E3002" s="12">
        <f t="shared" si="154"/>
        <v>7.210331027107604E-2</v>
      </c>
      <c r="F3002" s="12">
        <f t="shared" si="153"/>
        <v>4.9185129511630357E-2</v>
      </c>
    </row>
    <row r="3003" spans="1:6" x14ac:dyDescent="0.35">
      <c r="A3003" t="s">
        <v>85</v>
      </c>
      <c r="B3003" t="s">
        <v>73</v>
      </c>
      <c r="C3003" s="11">
        <v>1974</v>
      </c>
      <c r="D3003" s="11">
        <v>731</v>
      </c>
      <c r="E3003" s="12">
        <f t="shared" si="154"/>
        <v>0.59221932368715269</v>
      </c>
      <c r="F3003" s="12">
        <f t="shared" si="153"/>
        <v>0.40398123228091892</v>
      </c>
    </row>
    <row r="3004" spans="1:6" x14ac:dyDescent="0.35">
      <c r="A3004" t="s">
        <v>42</v>
      </c>
      <c r="B3004" t="s">
        <v>73</v>
      </c>
      <c r="C3004" s="11">
        <v>1974</v>
      </c>
      <c r="D3004" s="11">
        <v>8243</v>
      </c>
      <c r="E3004" s="12">
        <f t="shared" si="154"/>
        <v>6.6780627703874131</v>
      </c>
      <c r="F3004" s="12">
        <f t="shared" si="153"/>
        <v>4.5554272198243702</v>
      </c>
    </row>
    <row r="3005" spans="1:6" x14ac:dyDescent="0.35">
      <c r="A3005" t="s">
        <v>124</v>
      </c>
      <c r="B3005" t="s">
        <v>73</v>
      </c>
      <c r="C3005" s="11">
        <v>1974</v>
      </c>
      <c r="D3005" s="11">
        <v>8</v>
      </c>
      <c r="E3005" s="12">
        <f t="shared" si="154"/>
        <v>6.4811964288607679E-3</v>
      </c>
      <c r="F3005" s="12">
        <f t="shared" si="153"/>
        <v>4.4211352370004805E-3</v>
      </c>
    </row>
    <row r="3006" spans="1:6" x14ac:dyDescent="0.35">
      <c r="A3006" t="s">
        <v>43</v>
      </c>
      <c r="B3006" t="s">
        <v>73</v>
      </c>
      <c r="C3006" s="11">
        <v>1974</v>
      </c>
      <c r="D3006" s="11">
        <v>26529</v>
      </c>
      <c r="E3006" s="12">
        <f t="shared" si="154"/>
        <v>21.492457507655914</v>
      </c>
      <c r="F3006" s="12">
        <f t="shared" si="153"/>
        <v>14.661037087798221</v>
      </c>
    </row>
    <row r="3007" spans="1:6" x14ac:dyDescent="0.35">
      <c r="A3007" t="s">
        <v>87</v>
      </c>
      <c r="B3007" t="s">
        <v>73</v>
      </c>
      <c r="C3007" s="11">
        <v>1974</v>
      </c>
      <c r="D3007" s="11">
        <v>597</v>
      </c>
      <c r="E3007" s="12">
        <f t="shared" si="154"/>
        <v>0.48365928350373483</v>
      </c>
      <c r="F3007" s="12">
        <f t="shared" si="153"/>
        <v>0.3299272170611609</v>
      </c>
    </row>
    <row r="3008" spans="1:6" x14ac:dyDescent="0.35">
      <c r="A3008" t="s">
        <v>75</v>
      </c>
      <c r="B3008" t="s">
        <v>73</v>
      </c>
      <c r="C3008" s="11">
        <v>1974</v>
      </c>
      <c r="D3008" s="11">
        <v>1632</v>
      </c>
      <c r="E3008" s="12">
        <f t="shared" si="154"/>
        <v>1.3221640714875966</v>
      </c>
      <c r="F3008" s="12">
        <f t="shared" si="153"/>
        <v>0.90191158834809804</v>
      </c>
    </row>
    <row r="3009" spans="1:6" x14ac:dyDescent="0.35">
      <c r="A3009" t="s">
        <v>88</v>
      </c>
      <c r="B3009" t="s">
        <v>73</v>
      </c>
      <c r="C3009" s="11">
        <v>1974</v>
      </c>
      <c r="D3009" s="11">
        <v>2157</v>
      </c>
      <c r="E3009" s="12">
        <f t="shared" si="154"/>
        <v>1.7474925871315845</v>
      </c>
      <c r="F3009" s="12">
        <f t="shared" si="153"/>
        <v>1.1920485882762546</v>
      </c>
    </row>
    <row r="3010" spans="1:6" x14ac:dyDescent="0.35">
      <c r="A3010" t="s">
        <v>119</v>
      </c>
      <c r="B3010" t="s">
        <v>73</v>
      </c>
      <c r="C3010" s="11">
        <v>1974</v>
      </c>
      <c r="D3010" s="11">
        <v>240</v>
      </c>
      <c r="E3010" s="12">
        <f t="shared" si="154"/>
        <v>0.19443589286582302</v>
      </c>
      <c r="F3010" s="12">
        <f t="shared" si="153"/>
        <v>0.13263405711001441</v>
      </c>
    </row>
    <row r="3011" spans="1:6" x14ac:dyDescent="0.35">
      <c r="A3011" t="s">
        <v>76</v>
      </c>
      <c r="B3011" t="s">
        <v>73</v>
      </c>
      <c r="C3011" s="11">
        <v>1974</v>
      </c>
      <c r="D3011" s="11">
        <v>13347</v>
      </c>
      <c r="E3011" s="12">
        <f t="shared" si="154"/>
        <v>10.813066092000584</v>
      </c>
      <c r="F3011" s="12">
        <f t="shared" si="153"/>
        <v>7.3761115010306773</v>
      </c>
    </row>
    <row r="3012" spans="1:6" x14ac:dyDescent="0.35">
      <c r="A3012" t="s">
        <v>109</v>
      </c>
      <c r="B3012" t="s">
        <v>73</v>
      </c>
      <c r="C3012" s="11">
        <v>1974</v>
      </c>
      <c r="D3012" s="11">
        <v>235</v>
      </c>
      <c r="E3012" s="12">
        <f t="shared" si="154"/>
        <v>0.19038514509778506</v>
      </c>
      <c r="F3012" s="12">
        <f t="shared" si="153"/>
        <v>0.1298708475868891</v>
      </c>
    </row>
    <row r="3013" spans="1:6" x14ac:dyDescent="0.35">
      <c r="A3013" t="s">
        <v>53</v>
      </c>
      <c r="B3013" t="s">
        <v>73</v>
      </c>
      <c r="C3013" s="11">
        <v>1974</v>
      </c>
      <c r="D3013" s="11">
        <v>103</v>
      </c>
      <c r="E3013" s="12">
        <f t="shared" si="154"/>
        <v>8.3445404021582376E-2</v>
      </c>
      <c r="F3013" s="12">
        <f t="shared" si="153"/>
        <v>5.6922116176381196E-2</v>
      </c>
    </row>
    <row r="3014" spans="1:6" x14ac:dyDescent="0.35">
      <c r="A3014" t="s">
        <v>78</v>
      </c>
      <c r="B3014" t="s">
        <v>73</v>
      </c>
      <c r="C3014" s="11">
        <v>1974</v>
      </c>
      <c r="D3014" s="11">
        <v>1697</v>
      </c>
      <c r="E3014" s="12">
        <f t="shared" si="154"/>
        <v>1.3748237924720903</v>
      </c>
      <c r="F3014" s="12">
        <f t="shared" si="153"/>
        <v>0.93783331214872712</v>
      </c>
    </row>
    <row r="3015" spans="1:6" x14ac:dyDescent="0.35">
      <c r="A3015" t="s">
        <v>54</v>
      </c>
      <c r="B3015" t="s">
        <v>73</v>
      </c>
      <c r="C3015" s="11">
        <v>1974</v>
      </c>
      <c r="D3015" s="11">
        <v>553</v>
      </c>
      <c r="E3015" s="12">
        <f t="shared" si="154"/>
        <v>0.44801270314500052</v>
      </c>
      <c r="F3015" s="12">
        <f t="shared" si="153"/>
        <v>0.30561097325765824</v>
      </c>
    </row>
    <row r="3016" spans="1:6" x14ac:dyDescent="0.35">
      <c r="A3016" t="s">
        <v>55</v>
      </c>
      <c r="B3016" t="s">
        <v>73</v>
      </c>
      <c r="C3016" s="11">
        <v>1974</v>
      </c>
      <c r="D3016" s="11">
        <v>6276</v>
      </c>
      <c r="E3016" s="12">
        <f t="shared" si="154"/>
        <v>5.0844985984412716</v>
      </c>
      <c r="F3016" s="12">
        <f t="shared" si="153"/>
        <v>3.4683805934268772</v>
      </c>
    </row>
    <row r="3017" spans="1:6" x14ac:dyDescent="0.35">
      <c r="A3017" t="s">
        <v>79</v>
      </c>
      <c r="B3017" t="s">
        <v>73</v>
      </c>
      <c r="C3017" s="11">
        <v>1974</v>
      </c>
      <c r="D3017" s="11">
        <v>58</v>
      </c>
      <c r="E3017" s="12">
        <f t="shared" si="154"/>
        <v>4.6988674109240569E-2</v>
      </c>
      <c r="F3017" s="12">
        <f t="shared" si="153"/>
        <v>3.2053230468253487E-2</v>
      </c>
    </row>
    <row r="3018" spans="1:6" x14ac:dyDescent="0.35">
      <c r="A3018" t="s">
        <v>57</v>
      </c>
      <c r="B3018" t="s">
        <v>73</v>
      </c>
      <c r="C3018" s="11">
        <v>1974</v>
      </c>
      <c r="D3018" s="11">
        <v>354</v>
      </c>
      <c r="E3018" s="12">
        <f t="shared" si="154"/>
        <v>0.28679294197708899</v>
      </c>
      <c r="F3018" s="12">
        <f t="shared" si="153"/>
        <v>0.19563523423727128</v>
      </c>
    </row>
    <row r="3019" spans="1:6" x14ac:dyDescent="0.35">
      <c r="A3019" t="s">
        <v>59</v>
      </c>
      <c r="B3019" t="s">
        <v>73</v>
      </c>
      <c r="C3019" s="11">
        <v>1974</v>
      </c>
      <c r="D3019" s="11">
        <v>5360</v>
      </c>
      <c r="E3019" s="12">
        <f t="shared" si="154"/>
        <v>4.342401607336714</v>
      </c>
      <c r="F3019" s="12">
        <f t="shared" si="153"/>
        <v>2.9621606087903221</v>
      </c>
    </row>
    <row r="3020" spans="1:6" x14ac:dyDescent="0.35">
      <c r="A3020" t="s">
        <v>60</v>
      </c>
      <c r="B3020" t="s">
        <v>73</v>
      </c>
      <c r="C3020" s="11">
        <v>1974</v>
      </c>
      <c r="D3020" s="11">
        <v>3723</v>
      </c>
      <c r="E3020" s="12">
        <f t="shared" si="154"/>
        <v>3.0161867880810798</v>
      </c>
      <c r="F3020" s="12">
        <f t="shared" si="153"/>
        <v>2.0574858109190988</v>
      </c>
    </row>
    <row r="3021" spans="1:6" x14ac:dyDescent="0.35">
      <c r="A3021" t="s">
        <v>113</v>
      </c>
      <c r="B3021" t="s">
        <v>73</v>
      </c>
      <c r="C3021" s="11">
        <v>1974</v>
      </c>
      <c r="D3021" s="11">
        <v>397</v>
      </c>
      <c r="E3021" s="12">
        <f t="shared" si="154"/>
        <v>0.32162937278221559</v>
      </c>
      <c r="F3021" s="12">
        <f t="shared" si="153"/>
        <v>0.21939883613614886</v>
      </c>
    </row>
    <row r="3022" spans="1:6" x14ac:dyDescent="0.35">
      <c r="A3022" t="s">
        <v>115</v>
      </c>
      <c r="B3022" t="s">
        <v>73</v>
      </c>
      <c r="C3022" s="11">
        <v>1974</v>
      </c>
      <c r="D3022" s="11">
        <v>262</v>
      </c>
      <c r="E3022" s="12">
        <f t="shared" si="154"/>
        <v>0.21225918304519012</v>
      </c>
      <c r="F3022" s="12">
        <f t="shared" si="153"/>
        <v>0.14479217901176575</v>
      </c>
    </row>
    <row r="3023" spans="1:6" x14ac:dyDescent="0.35">
      <c r="A3023" t="s">
        <v>63</v>
      </c>
      <c r="B3023" t="s">
        <v>73</v>
      </c>
      <c r="C3023" s="11">
        <v>1974</v>
      </c>
      <c r="D3023" s="11">
        <v>2059</v>
      </c>
      <c r="E3023" s="12">
        <f t="shared" si="154"/>
        <v>1.6680979308780404</v>
      </c>
      <c r="F3023" s="12">
        <f t="shared" si="153"/>
        <v>1.1378896816229989</v>
      </c>
    </row>
    <row r="3024" spans="1:6" x14ac:dyDescent="0.35">
      <c r="A3024" t="s">
        <v>80</v>
      </c>
      <c r="B3024" t="s">
        <v>73</v>
      </c>
      <c r="C3024" s="11">
        <v>1974</v>
      </c>
      <c r="D3024" s="11">
        <v>2938</v>
      </c>
      <c r="E3024" s="12">
        <f t="shared" si="154"/>
        <v>2.3802193884991172</v>
      </c>
      <c r="F3024" s="12">
        <f t="shared" si="153"/>
        <v>1.6236619157884264</v>
      </c>
    </row>
    <row r="3025" spans="1:6" x14ac:dyDescent="0.35">
      <c r="A3025" t="s">
        <v>64</v>
      </c>
      <c r="B3025" t="s">
        <v>73</v>
      </c>
      <c r="C3025" s="11">
        <v>1974</v>
      </c>
      <c r="D3025" s="11">
        <v>4939</v>
      </c>
      <c r="E3025" s="12">
        <f t="shared" si="154"/>
        <v>4.0013286452679164</v>
      </c>
      <c r="F3025" s="12">
        <f t="shared" si="153"/>
        <v>2.7294983669431718</v>
      </c>
    </row>
    <row r="3026" spans="1:6" x14ac:dyDescent="0.35">
      <c r="A3026" t="s">
        <v>90</v>
      </c>
      <c r="B3026" t="s">
        <v>73</v>
      </c>
      <c r="C3026" s="11">
        <v>1974</v>
      </c>
      <c r="D3026" s="11">
        <v>2154</v>
      </c>
      <c r="E3026" s="12">
        <f t="shared" si="154"/>
        <v>1.7450621384707616</v>
      </c>
      <c r="F3026" s="12">
        <f t="shared" si="153"/>
        <v>1.1903906625623795</v>
      </c>
    </row>
    <row r="3027" spans="1:6" x14ac:dyDescent="0.35">
      <c r="A3027" t="s">
        <v>65</v>
      </c>
      <c r="B3027" t="s">
        <v>73</v>
      </c>
      <c r="C3027" s="11">
        <v>1974</v>
      </c>
      <c r="D3027" s="11">
        <v>153</v>
      </c>
      <c r="E3027" s="12">
        <f t="shared" si="154"/>
        <v>0.12395288170196218</v>
      </c>
      <c r="F3027" s="12">
        <f t="shared" si="153"/>
        <v>8.4554211407634194E-2</v>
      </c>
    </row>
    <row r="3028" spans="1:6" x14ac:dyDescent="0.35">
      <c r="A3028" t="s">
        <v>116</v>
      </c>
      <c r="B3028" t="s">
        <v>73</v>
      </c>
      <c r="C3028" s="11">
        <v>1974</v>
      </c>
      <c r="D3028" s="11">
        <v>199</v>
      </c>
      <c r="E3028" s="12">
        <f t="shared" si="154"/>
        <v>0.16121976116791159</v>
      </c>
      <c r="F3028" s="12">
        <f t="shared" si="153"/>
        <v>0.10997573902038697</v>
      </c>
    </row>
    <row r="3029" spans="1:6" x14ac:dyDescent="0.35">
      <c r="A3029" t="s">
        <v>91</v>
      </c>
      <c r="B3029" t="s">
        <v>73</v>
      </c>
      <c r="C3029" s="11">
        <v>1974</v>
      </c>
      <c r="D3029" s="11">
        <v>707</v>
      </c>
      <c r="E3029" s="12">
        <f t="shared" si="154"/>
        <v>0.57277573440057028</v>
      </c>
      <c r="F3029" s="12">
        <f t="shared" si="153"/>
        <v>0.39071782656991749</v>
      </c>
    </row>
    <row r="3030" spans="1:6" x14ac:dyDescent="0.35">
      <c r="A3030" t="s">
        <v>122</v>
      </c>
      <c r="B3030" t="s">
        <v>73</v>
      </c>
      <c r="C3030" s="11">
        <v>1974</v>
      </c>
      <c r="D3030" s="11">
        <v>12</v>
      </c>
      <c r="E3030" s="12">
        <f t="shared" si="154"/>
        <v>9.7217946432911519E-3</v>
      </c>
      <c r="F3030" s="12">
        <f t="shared" si="153"/>
        <v>6.6317028555007221E-3</v>
      </c>
    </row>
    <row r="3031" spans="1:6" x14ac:dyDescent="0.35">
      <c r="A3031" t="s">
        <v>82</v>
      </c>
      <c r="B3031" t="s">
        <v>73</v>
      </c>
      <c r="C3031" s="11">
        <v>1974</v>
      </c>
      <c r="D3031" s="11">
        <v>2060</v>
      </c>
      <c r="E3031" s="12">
        <f t="shared" si="154"/>
        <v>1.6689080804316476</v>
      </c>
      <c r="F3031" s="12">
        <f t="shared" si="153"/>
        <v>1.138442323527624</v>
      </c>
    </row>
    <row r="3032" spans="1:6" x14ac:dyDescent="0.35">
      <c r="A3032" t="s">
        <v>68</v>
      </c>
      <c r="B3032" t="s">
        <v>73</v>
      </c>
      <c r="C3032" s="11">
        <v>1974</v>
      </c>
      <c r="D3032" s="11">
        <v>20267</v>
      </c>
      <c r="E3032" s="12">
        <f t="shared" si="154"/>
        <v>16.419301002965149</v>
      </c>
      <c r="F3032" s="12">
        <f t="shared" si="153"/>
        <v>11.200393481036093</v>
      </c>
    </row>
    <row r="3033" spans="1:6" x14ac:dyDescent="0.35">
      <c r="A3033" t="s">
        <v>70</v>
      </c>
      <c r="B3033" t="s">
        <v>73</v>
      </c>
      <c r="C3033" s="11">
        <v>1974</v>
      </c>
      <c r="D3033" s="11">
        <v>123434</v>
      </c>
      <c r="E3033" s="12">
        <f t="shared" si="154"/>
        <v>100</v>
      </c>
      <c r="F3033" s="12">
        <f t="shared" si="153"/>
        <v>68.214800855489671</v>
      </c>
    </row>
    <row r="3034" spans="1:6" x14ac:dyDescent="0.35">
      <c r="A3034" t="s">
        <v>103</v>
      </c>
      <c r="C3034" s="11">
        <v>1974</v>
      </c>
      <c r="D3034" s="11">
        <v>97</v>
      </c>
      <c r="F3034" s="12">
        <f t="shared" si="153"/>
        <v>5.3606264748630832E-2</v>
      </c>
    </row>
    <row r="3035" spans="1:6" x14ac:dyDescent="0.35">
      <c r="A3035" t="s">
        <v>111</v>
      </c>
      <c r="B3035" t="s">
        <v>73</v>
      </c>
      <c r="C3035" s="11">
        <v>1974</v>
      </c>
      <c r="D3035" s="11">
        <v>321</v>
      </c>
      <c r="F3035" s="12">
        <f>(D3035/180949)*100</f>
        <v>0.17739805138464429</v>
      </c>
    </row>
    <row r="3036" spans="1:6" x14ac:dyDescent="0.35">
      <c r="A3036" t="s">
        <v>30</v>
      </c>
      <c r="B3036" t="s">
        <v>28</v>
      </c>
      <c r="C3036" s="11">
        <v>1973</v>
      </c>
      <c r="D3036" s="11">
        <v>2021</v>
      </c>
      <c r="E3036" s="12">
        <f t="shared" ref="E3036:E3061" si="155">(D3036/42266)*100</f>
        <v>4.7816211612170543</v>
      </c>
      <c r="F3036" s="12">
        <f t="shared" ref="F3036:F3099" si="156">(D3036/148199)*100</f>
        <v>1.363706907603965</v>
      </c>
    </row>
    <row r="3037" spans="1:6" x14ac:dyDescent="0.35">
      <c r="A3037" t="s">
        <v>31</v>
      </c>
      <c r="B3037" t="s">
        <v>28</v>
      </c>
      <c r="C3037" s="11">
        <v>1973</v>
      </c>
      <c r="D3037" s="11">
        <v>2729</v>
      </c>
      <c r="E3037" s="12">
        <f t="shared" si="155"/>
        <v>6.4567264467893821</v>
      </c>
      <c r="F3037" s="12">
        <f t="shared" si="156"/>
        <v>1.8414429247160913</v>
      </c>
    </row>
    <row r="3038" spans="1:6" x14ac:dyDescent="0.35">
      <c r="A3038" t="s">
        <v>118</v>
      </c>
      <c r="B3038" t="s">
        <v>28</v>
      </c>
      <c r="C3038" s="11">
        <v>1973</v>
      </c>
      <c r="D3038" s="11">
        <v>71</v>
      </c>
      <c r="E3038" s="12">
        <f t="shared" si="155"/>
        <v>0.16798372214072776</v>
      </c>
      <c r="F3038" s="12">
        <f t="shared" si="156"/>
        <v>4.7908555388362944E-2</v>
      </c>
    </row>
    <row r="3039" spans="1:6" x14ac:dyDescent="0.35">
      <c r="A3039" t="s">
        <v>3</v>
      </c>
      <c r="B3039" t="s">
        <v>28</v>
      </c>
      <c r="C3039" s="11">
        <v>1973</v>
      </c>
      <c r="D3039" s="11">
        <v>5427</v>
      </c>
      <c r="E3039" s="12">
        <f t="shared" si="155"/>
        <v>12.840107888137037</v>
      </c>
      <c r="F3039" s="12">
        <f t="shared" si="156"/>
        <v>3.6619680294738832</v>
      </c>
    </row>
    <row r="3040" spans="1:6" x14ac:dyDescent="0.35">
      <c r="A3040" t="s">
        <v>97</v>
      </c>
      <c r="B3040" t="s">
        <v>28</v>
      </c>
      <c r="C3040" s="11">
        <v>1973</v>
      </c>
      <c r="D3040" s="11">
        <v>842</v>
      </c>
      <c r="E3040" s="12">
        <f t="shared" si="155"/>
        <v>1.9921449865139829</v>
      </c>
      <c r="F3040" s="12">
        <f t="shared" si="156"/>
        <v>0.56815498080283944</v>
      </c>
    </row>
    <row r="3041" spans="1:6" x14ac:dyDescent="0.35">
      <c r="A3041" t="s">
        <v>106</v>
      </c>
      <c r="B3041" t="s">
        <v>28</v>
      </c>
      <c r="C3041" s="11">
        <v>1973</v>
      </c>
      <c r="D3041" s="11">
        <v>487</v>
      </c>
      <c r="E3041" s="12">
        <f t="shared" si="155"/>
        <v>1.1522263758103441</v>
      </c>
      <c r="F3041" s="12">
        <f t="shared" si="156"/>
        <v>0.32861220386102474</v>
      </c>
    </row>
    <row r="3042" spans="1:6" x14ac:dyDescent="0.35">
      <c r="A3042" t="s">
        <v>107</v>
      </c>
      <c r="B3042" t="s">
        <v>28</v>
      </c>
      <c r="C3042" s="11">
        <v>1973</v>
      </c>
      <c r="D3042" s="11">
        <v>174</v>
      </c>
      <c r="E3042" s="12">
        <f t="shared" si="155"/>
        <v>0.41167841764065682</v>
      </c>
      <c r="F3042" s="12">
        <f t="shared" si="156"/>
        <v>0.11740969912077678</v>
      </c>
    </row>
    <row r="3043" spans="1:6" x14ac:dyDescent="0.35">
      <c r="A3043" t="s">
        <v>108</v>
      </c>
      <c r="B3043" t="s">
        <v>28</v>
      </c>
      <c r="C3043" s="11">
        <v>1973</v>
      </c>
      <c r="D3043" s="11">
        <v>213</v>
      </c>
      <c r="E3043" s="12">
        <f t="shared" si="155"/>
        <v>0.50395116642218329</v>
      </c>
      <c r="F3043" s="12">
        <f t="shared" si="156"/>
        <v>0.14372566616508883</v>
      </c>
    </row>
    <row r="3044" spans="1:6" x14ac:dyDescent="0.35">
      <c r="A3044" t="s">
        <v>4</v>
      </c>
      <c r="B3044" t="s">
        <v>28</v>
      </c>
      <c r="C3044" s="11">
        <v>1973</v>
      </c>
      <c r="D3044" s="11">
        <v>13812</v>
      </c>
      <c r="E3044" s="12">
        <f t="shared" si="155"/>
        <v>32.678748876165237</v>
      </c>
      <c r="F3044" s="12">
        <f t="shared" si="156"/>
        <v>9.3199009440009721</v>
      </c>
    </row>
    <row r="3045" spans="1:6" x14ac:dyDescent="0.35">
      <c r="A3045" t="s">
        <v>5</v>
      </c>
      <c r="B3045" t="s">
        <v>28</v>
      </c>
      <c r="C3045" s="11">
        <v>1973</v>
      </c>
      <c r="D3045" s="11">
        <v>645</v>
      </c>
      <c r="E3045" s="12">
        <f t="shared" si="155"/>
        <v>1.5260493067714</v>
      </c>
      <c r="F3045" s="12">
        <f t="shared" si="156"/>
        <v>0.43522560880977607</v>
      </c>
    </row>
    <row r="3046" spans="1:6" x14ac:dyDescent="0.35">
      <c r="A3046" t="s">
        <v>98</v>
      </c>
      <c r="B3046" t="s">
        <v>28</v>
      </c>
      <c r="C3046" s="11">
        <v>1973</v>
      </c>
      <c r="D3046" s="11">
        <v>755</v>
      </c>
      <c r="E3046" s="12">
        <f t="shared" si="155"/>
        <v>1.7863057776936544</v>
      </c>
      <c r="F3046" s="12">
        <f t="shared" si="156"/>
        <v>0.50945013124245098</v>
      </c>
    </row>
    <row r="3047" spans="1:6" x14ac:dyDescent="0.35">
      <c r="A3047" t="s">
        <v>99</v>
      </c>
      <c r="B3047" t="s">
        <v>28</v>
      </c>
      <c r="C3047" s="11">
        <v>1973</v>
      </c>
      <c r="D3047" s="11">
        <v>298</v>
      </c>
      <c r="E3047" s="12">
        <f t="shared" si="155"/>
        <v>0.70505843940756163</v>
      </c>
      <c r="F3047" s="12">
        <f t="shared" si="156"/>
        <v>0.20108097895397406</v>
      </c>
    </row>
    <row r="3048" spans="1:6" x14ac:dyDescent="0.35">
      <c r="A3048" t="s">
        <v>8</v>
      </c>
      <c r="B3048" t="s">
        <v>28</v>
      </c>
      <c r="C3048" s="11">
        <v>1973</v>
      </c>
      <c r="D3048" s="11">
        <v>379</v>
      </c>
      <c r="E3048" s="12">
        <f t="shared" si="155"/>
        <v>0.89670184072303971</v>
      </c>
      <c r="F3048" s="12">
        <f t="shared" si="156"/>
        <v>0.2557372181998529</v>
      </c>
    </row>
    <row r="3049" spans="1:6" x14ac:dyDescent="0.35">
      <c r="A3049" t="s">
        <v>121</v>
      </c>
      <c r="B3049" t="s">
        <v>28</v>
      </c>
      <c r="C3049" s="11">
        <v>1973</v>
      </c>
      <c r="D3049" s="11">
        <v>179</v>
      </c>
      <c r="E3049" s="12">
        <f t="shared" si="155"/>
        <v>0.42350825722803198</v>
      </c>
      <c r="F3049" s="12">
        <f t="shared" si="156"/>
        <v>0.12078354104953476</v>
      </c>
    </row>
    <row r="3050" spans="1:6" x14ac:dyDescent="0.35">
      <c r="A3050" t="s">
        <v>33</v>
      </c>
      <c r="B3050" t="s">
        <v>28</v>
      </c>
      <c r="C3050" s="11">
        <v>1973</v>
      </c>
      <c r="D3050" s="11">
        <v>370</v>
      </c>
      <c r="E3050" s="12">
        <f t="shared" si="155"/>
        <v>0.87540812946576441</v>
      </c>
      <c r="F3050" s="12">
        <f t="shared" si="156"/>
        <v>0.24966430272808857</v>
      </c>
    </row>
    <row r="3051" spans="1:6" x14ac:dyDescent="0.35">
      <c r="A3051" t="s">
        <v>34</v>
      </c>
      <c r="B3051" t="s">
        <v>28</v>
      </c>
      <c r="C3051" s="11">
        <v>1973</v>
      </c>
      <c r="D3051" s="11">
        <v>6081</v>
      </c>
      <c r="E3051" s="12">
        <f t="shared" si="155"/>
        <v>14.387450906165714</v>
      </c>
      <c r="F3051" s="12">
        <f t="shared" si="156"/>
        <v>4.1032665537554234</v>
      </c>
    </row>
    <row r="3052" spans="1:6" x14ac:dyDescent="0.35">
      <c r="A3052" t="s">
        <v>133</v>
      </c>
      <c r="B3052" t="s">
        <v>28</v>
      </c>
      <c r="C3052" s="11">
        <v>1973</v>
      </c>
      <c r="D3052" s="11">
        <v>479</v>
      </c>
      <c r="E3052" s="12">
        <f t="shared" si="155"/>
        <v>1.1332986324705439</v>
      </c>
      <c r="F3052" s="12">
        <f t="shared" si="156"/>
        <v>0.32321405677501197</v>
      </c>
    </row>
    <row r="3053" spans="1:6" x14ac:dyDescent="0.35">
      <c r="A3053" t="s">
        <v>13</v>
      </c>
      <c r="B3053" t="s">
        <v>28</v>
      </c>
      <c r="C3053" s="11">
        <v>1973</v>
      </c>
      <c r="D3053" s="11">
        <v>738</v>
      </c>
      <c r="E3053" s="12">
        <f t="shared" si="155"/>
        <v>1.7460843230965788</v>
      </c>
      <c r="F3053" s="12">
        <f t="shared" si="156"/>
        <v>0.49797906868467395</v>
      </c>
    </row>
    <row r="3054" spans="1:6" x14ac:dyDescent="0.35">
      <c r="A3054" t="s">
        <v>114</v>
      </c>
      <c r="B3054" t="s">
        <v>28</v>
      </c>
      <c r="C3054" s="11">
        <v>1973</v>
      </c>
      <c r="D3054" s="11">
        <v>65</v>
      </c>
      <c r="E3054" s="12">
        <f t="shared" si="155"/>
        <v>0.15378791463587754</v>
      </c>
      <c r="F3054" s="12">
        <f t="shared" si="156"/>
        <v>4.38599450738534E-2</v>
      </c>
    </row>
    <row r="3055" spans="1:6" x14ac:dyDescent="0.35">
      <c r="A3055" t="s">
        <v>15</v>
      </c>
      <c r="B3055" t="s">
        <v>28</v>
      </c>
      <c r="C3055" s="11">
        <v>1973</v>
      </c>
      <c r="D3055" s="11">
        <v>1096</v>
      </c>
      <c r="E3055" s="12">
        <f t="shared" si="155"/>
        <v>2.593100837552643</v>
      </c>
      <c r="F3055" s="12">
        <f t="shared" si="156"/>
        <v>0.73954615078374353</v>
      </c>
    </row>
    <row r="3056" spans="1:6" x14ac:dyDescent="0.35">
      <c r="A3056" t="s">
        <v>36</v>
      </c>
      <c r="B3056" t="s">
        <v>28</v>
      </c>
      <c r="C3056" s="11">
        <v>1973</v>
      </c>
      <c r="D3056" s="11">
        <v>789</v>
      </c>
      <c r="E3056" s="12">
        <f t="shared" si="155"/>
        <v>1.8667486868878056</v>
      </c>
      <c r="F3056" s="12">
        <f t="shared" si="156"/>
        <v>0.53239225635800513</v>
      </c>
    </row>
    <row r="3057" spans="1:6" x14ac:dyDescent="0.35">
      <c r="A3057" t="s">
        <v>17</v>
      </c>
      <c r="B3057" t="s">
        <v>28</v>
      </c>
      <c r="C3057" s="11">
        <v>1973</v>
      </c>
      <c r="D3057" s="11">
        <v>1329</v>
      </c>
      <c r="E3057" s="12">
        <f t="shared" si="155"/>
        <v>3.1443713623243266</v>
      </c>
      <c r="F3057" s="12">
        <f t="shared" si="156"/>
        <v>0.89676718466386407</v>
      </c>
    </row>
    <row r="3058" spans="1:6" x14ac:dyDescent="0.35">
      <c r="A3058" t="s">
        <v>100</v>
      </c>
      <c r="B3058" t="s">
        <v>28</v>
      </c>
      <c r="C3058" s="11">
        <v>1973</v>
      </c>
      <c r="D3058" s="11">
        <v>589</v>
      </c>
      <c r="E3058" s="12">
        <f t="shared" si="155"/>
        <v>1.393555103392798</v>
      </c>
      <c r="F3058" s="12">
        <f t="shared" si="156"/>
        <v>0.39743857920768699</v>
      </c>
    </row>
    <row r="3059" spans="1:6" x14ac:dyDescent="0.35">
      <c r="A3059" t="s">
        <v>101</v>
      </c>
      <c r="B3059" t="s">
        <v>28</v>
      </c>
      <c r="C3059" s="11">
        <v>1973</v>
      </c>
      <c r="D3059" s="11">
        <v>1029</v>
      </c>
      <c r="E3059" s="12">
        <f t="shared" si="155"/>
        <v>2.4345809870818154</v>
      </c>
      <c r="F3059" s="12">
        <f t="shared" si="156"/>
        <v>0.69433666893838686</v>
      </c>
    </row>
    <row r="3060" spans="1:6" x14ac:dyDescent="0.35">
      <c r="A3060" t="s">
        <v>38</v>
      </c>
      <c r="B3060" t="s">
        <v>28</v>
      </c>
      <c r="C3060" s="11">
        <v>1973</v>
      </c>
      <c r="D3060" s="11">
        <v>1669</v>
      </c>
      <c r="E3060" s="12">
        <f t="shared" si="155"/>
        <v>3.9488004542658404</v>
      </c>
      <c r="F3060" s="12">
        <f t="shared" si="156"/>
        <v>1.126188435819405</v>
      </c>
    </row>
    <row r="3061" spans="1:6" x14ac:dyDescent="0.35">
      <c r="A3061" t="s">
        <v>24</v>
      </c>
      <c r="B3061" t="s">
        <v>28</v>
      </c>
      <c r="C3061" s="11">
        <v>1973</v>
      </c>
      <c r="D3061" s="11">
        <v>42266</v>
      </c>
      <c r="E3061" s="12">
        <f t="shared" si="155"/>
        <v>100</v>
      </c>
      <c r="F3061" s="12">
        <f t="shared" si="156"/>
        <v>28.519760592176734</v>
      </c>
    </row>
    <row r="3062" spans="1:6" x14ac:dyDescent="0.35">
      <c r="A3062" t="s">
        <v>102</v>
      </c>
      <c r="B3062" t="s">
        <v>73</v>
      </c>
      <c r="C3062" s="11">
        <v>1973</v>
      </c>
      <c r="D3062" s="11">
        <v>227</v>
      </c>
      <c r="E3062" s="12">
        <f t="shared" ref="E3062:E3098" si="157">(D3062/105395)*100</f>
        <v>0.21538023625409178</v>
      </c>
      <c r="F3062" s="12">
        <f t="shared" si="156"/>
        <v>0.15317242356561112</v>
      </c>
    </row>
    <row r="3063" spans="1:6" x14ac:dyDescent="0.35">
      <c r="A3063" t="s">
        <v>74</v>
      </c>
      <c r="B3063" t="s">
        <v>73</v>
      </c>
      <c r="C3063" s="11">
        <v>1973</v>
      </c>
      <c r="D3063" s="11">
        <v>6196</v>
      </c>
      <c r="E3063" s="12">
        <f t="shared" si="157"/>
        <v>5.8788367569619053</v>
      </c>
      <c r="F3063" s="12">
        <f t="shared" si="156"/>
        <v>4.180864918116856</v>
      </c>
    </row>
    <row r="3064" spans="1:6" x14ac:dyDescent="0.35">
      <c r="A3064" t="s">
        <v>104</v>
      </c>
      <c r="B3064" t="s">
        <v>73</v>
      </c>
      <c r="C3064" s="11">
        <v>1973</v>
      </c>
      <c r="D3064" s="11">
        <v>75</v>
      </c>
      <c r="E3064" s="12">
        <f t="shared" si="157"/>
        <v>7.1160871009061155E-2</v>
      </c>
      <c r="F3064" s="12">
        <f t="shared" si="156"/>
        <v>5.0607628931369303E-2</v>
      </c>
    </row>
    <row r="3065" spans="1:6" x14ac:dyDescent="0.35">
      <c r="A3065" t="s">
        <v>40</v>
      </c>
      <c r="B3065" t="s">
        <v>73</v>
      </c>
      <c r="C3065" s="11">
        <v>1973</v>
      </c>
      <c r="D3065" s="11">
        <v>3473</v>
      </c>
      <c r="E3065" s="12">
        <f t="shared" si="157"/>
        <v>3.2952227335262583</v>
      </c>
      <c r="F3065" s="12">
        <f t="shared" si="156"/>
        <v>2.3434706037152746</v>
      </c>
    </row>
    <row r="3066" spans="1:6" x14ac:dyDescent="0.35">
      <c r="A3066" t="s">
        <v>105</v>
      </c>
      <c r="B3066" t="s">
        <v>73</v>
      </c>
      <c r="C3066" s="11">
        <v>1973</v>
      </c>
      <c r="D3066" s="11">
        <v>62</v>
      </c>
      <c r="E3066" s="12">
        <f t="shared" si="157"/>
        <v>5.882632003415722E-2</v>
      </c>
      <c r="F3066" s="12">
        <f t="shared" si="156"/>
        <v>4.1835639916598631E-2</v>
      </c>
    </row>
    <row r="3067" spans="1:6" x14ac:dyDescent="0.35">
      <c r="A3067" t="s">
        <v>85</v>
      </c>
      <c r="B3067" t="s">
        <v>73</v>
      </c>
      <c r="C3067" s="11">
        <v>1973</v>
      </c>
      <c r="D3067" s="11">
        <v>768</v>
      </c>
      <c r="E3067" s="12">
        <f t="shared" si="157"/>
        <v>0.72868731913278617</v>
      </c>
      <c r="F3067" s="12">
        <f t="shared" si="156"/>
        <v>0.5182221202572217</v>
      </c>
    </row>
    <row r="3068" spans="1:6" x14ac:dyDescent="0.35">
      <c r="A3068" t="s">
        <v>42</v>
      </c>
      <c r="B3068" t="s">
        <v>73</v>
      </c>
      <c r="C3068" s="11">
        <v>1973</v>
      </c>
      <c r="D3068" s="11">
        <v>6360</v>
      </c>
      <c r="E3068" s="12">
        <f t="shared" si="157"/>
        <v>6.0344418615683857</v>
      </c>
      <c r="F3068" s="12">
        <f t="shared" si="156"/>
        <v>4.2915269333801174</v>
      </c>
    </row>
    <row r="3069" spans="1:6" x14ac:dyDescent="0.35">
      <c r="A3069" t="s">
        <v>43</v>
      </c>
      <c r="B3069" t="s">
        <v>73</v>
      </c>
      <c r="C3069" s="11">
        <v>1973</v>
      </c>
      <c r="D3069" s="11">
        <v>25116</v>
      </c>
      <c r="E3069" s="12">
        <f t="shared" si="157"/>
        <v>23.830352483514396</v>
      </c>
      <c r="F3069" s="12">
        <f t="shared" si="156"/>
        <v>16.947482776536955</v>
      </c>
    </row>
    <row r="3070" spans="1:6" x14ac:dyDescent="0.35">
      <c r="A3070" t="s">
        <v>87</v>
      </c>
      <c r="B3070" t="s">
        <v>73</v>
      </c>
      <c r="C3070" s="11">
        <v>1973</v>
      </c>
      <c r="D3070" s="11">
        <v>633</v>
      </c>
      <c r="E3070" s="12">
        <f t="shared" si="157"/>
        <v>0.60059775131647619</v>
      </c>
      <c r="F3070" s="12">
        <f t="shared" si="156"/>
        <v>0.42712838818075693</v>
      </c>
    </row>
    <row r="3071" spans="1:6" x14ac:dyDescent="0.35">
      <c r="A3071" t="s">
        <v>75</v>
      </c>
      <c r="B3071" t="s">
        <v>73</v>
      </c>
      <c r="C3071" s="11">
        <v>1973</v>
      </c>
      <c r="D3071" s="11">
        <v>1437</v>
      </c>
      <c r="E3071" s="12">
        <f t="shared" si="157"/>
        <v>1.3634422885336117</v>
      </c>
      <c r="F3071" s="12">
        <f t="shared" si="156"/>
        <v>0.96964217032503597</v>
      </c>
    </row>
    <row r="3072" spans="1:6" x14ac:dyDescent="0.35">
      <c r="A3072" t="s">
        <v>88</v>
      </c>
      <c r="B3072" t="s">
        <v>73</v>
      </c>
      <c r="C3072" s="11">
        <v>1973</v>
      </c>
      <c r="D3072" s="11">
        <v>1506</v>
      </c>
      <c r="E3072" s="12">
        <f t="shared" si="157"/>
        <v>1.4289102898619479</v>
      </c>
      <c r="F3072" s="12">
        <f t="shared" si="156"/>
        <v>1.0162011889418958</v>
      </c>
    </row>
    <row r="3073" spans="1:6" x14ac:dyDescent="0.35">
      <c r="A3073" t="s">
        <v>119</v>
      </c>
      <c r="B3073" t="s">
        <v>73</v>
      </c>
      <c r="C3073" s="11">
        <v>1973</v>
      </c>
      <c r="D3073" s="11">
        <v>267</v>
      </c>
      <c r="E3073" s="12">
        <f t="shared" si="157"/>
        <v>0.25333270079225767</v>
      </c>
      <c r="F3073" s="12">
        <f t="shared" si="156"/>
        <v>0.18016315899567475</v>
      </c>
    </row>
    <row r="3074" spans="1:6" x14ac:dyDescent="0.35">
      <c r="A3074" t="s">
        <v>76</v>
      </c>
      <c r="B3074" t="s">
        <v>73</v>
      </c>
      <c r="C3074" s="11">
        <v>1973</v>
      </c>
      <c r="D3074" s="11">
        <v>12201</v>
      </c>
      <c r="E3074" s="12">
        <f t="shared" si="157"/>
        <v>11.576450495754068</v>
      </c>
      <c r="F3074" s="12">
        <f t="shared" si="156"/>
        <v>8.2328490745551584</v>
      </c>
    </row>
    <row r="3075" spans="1:6" x14ac:dyDescent="0.35">
      <c r="A3075" t="s">
        <v>109</v>
      </c>
      <c r="B3075" t="s">
        <v>73</v>
      </c>
      <c r="C3075" s="11">
        <v>1973</v>
      </c>
      <c r="D3075" s="11">
        <v>243</v>
      </c>
      <c r="E3075" s="12">
        <f t="shared" si="157"/>
        <v>0.23056122206935814</v>
      </c>
      <c r="F3075" s="12">
        <f t="shared" si="156"/>
        <v>0.16396871773763655</v>
      </c>
    </row>
    <row r="3076" spans="1:6" x14ac:dyDescent="0.35">
      <c r="A3076" t="s">
        <v>53</v>
      </c>
      <c r="B3076" t="s">
        <v>73</v>
      </c>
      <c r="C3076" s="11">
        <v>1973</v>
      </c>
      <c r="D3076" s="11">
        <v>20</v>
      </c>
      <c r="E3076" s="12">
        <f t="shared" si="157"/>
        <v>1.8976232269082974E-2</v>
      </c>
      <c r="F3076" s="12">
        <f t="shared" si="156"/>
        <v>1.3495367715031814E-2</v>
      </c>
    </row>
    <row r="3077" spans="1:6" x14ac:dyDescent="0.35">
      <c r="A3077" t="s">
        <v>78</v>
      </c>
      <c r="B3077" t="s">
        <v>73</v>
      </c>
      <c r="C3077" s="11">
        <v>1973</v>
      </c>
      <c r="D3077" s="11">
        <v>1746</v>
      </c>
      <c r="E3077" s="12">
        <f t="shared" si="157"/>
        <v>1.6566250770909434</v>
      </c>
      <c r="F3077" s="12">
        <f t="shared" si="156"/>
        <v>1.1781456015222775</v>
      </c>
    </row>
    <row r="3078" spans="1:6" x14ac:dyDescent="0.35">
      <c r="A3078" t="s">
        <v>54</v>
      </c>
      <c r="B3078" t="s">
        <v>73</v>
      </c>
      <c r="C3078" s="11">
        <v>1973</v>
      </c>
      <c r="D3078" s="11">
        <v>288</v>
      </c>
      <c r="E3078" s="12">
        <f t="shared" si="157"/>
        <v>0.2732577446747948</v>
      </c>
      <c r="F3078" s="12">
        <f t="shared" si="156"/>
        <v>0.19433329509645814</v>
      </c>
    </row>
    <row r="3079" spans="1:6" x14ac:dyDescent="0.35">
      <c r="A3079" t="s">
        <v>55</v>
      </c>
      <c r="B3079" t="s">
        <v>73</v>
      </c>
      <c r="C3079" s="11">
        <v>1973</v>
      </c>
      <c r="D3079" s="11">
        <v>6020</v>
      </c>
      <c r="E3079" s="12">
        <f t="shared" si="157"/>
        <v>5.7118459129939749</v>
      </c>
      <c r="F3079" s="12">
        <f t="shared" si="156"/>
        <v>4.0621056822245771</v>
      </c>
    </row>
    <row r="3080" spans="1:6" x14ac:dyDescent="0.35">
      <c r="A3080" t="s">
        <v>79</v>
      </c>
      <c r="B3080" t="s">
        <v>73</v>
      </c>
      <c r="C3080" s="11">
        <v>1973</v>
      </c>
      <c r="D3080" s="11">
        <v>61</v>
      </c>
      <c r="E3080" s="12">
        <f t="shared" si="157"/>
        <v>5.7877508420703071E-2</v>
      </c>
      <c r="F3080" s="12">
        <f t="shared" si="156"/>
        <v>4.1160871530847035E-2</v>
      </c>
    </row>
    <row r="3081" spans="1:6" x14ac:dyDescent="0.35">
      <c r="A3081" t="s">
        <v>57</v>
      </c>
      <c r="B3081" t="s">
        <v>73</v>
      </c>
      <c r="C3081" s="11">
        <v>1973</v>
      </c>
      <c r="D3081" s="11">
        <v>76</v>
      </c>
      <c r="E3081" s="12">
        <f t="shared" si="157"/>
        <v>7.2109682622515298E-2</v>
      </c>
      <c r="F3081" s="12">
        <f t="shared" si="156"/>
        <v>5.1282397317120899E-2</v>
      </c>
    </row>
    <row r="3082" spans="1:6" x14ac:dyDescent="0.35">
      <c r="A3082" t="s">
        <v>59</v>
      </c>
      <c r="B3082" t="s">
        <v>73</v>
      </c>
      <c r="C3082" s="11">
        <v>1973</v>
      </c>
      <c r="D3082" s="11">
        <v>4012</v>
      </c>
      <c r="E3082" s="12">
        <f t="shared" si="157"/>
        <v>3.8066321931780447</v>
      </c>
      <c r="F3082" s="12">
        <f t="shared" si="156"/>
        <v>2.7071707636353821</v>
      </c>
    </row>
    <row r="3083" spans="1:6" x14ac:dyDescent="0.35">
      <c r="A3083" t="s">
        <v>60</v>
      </c>
      <c r="B3083" t="s">
        <v>73</v>
      </c>
      <c r="C3083" s="11">
        <v>1973</v>
      </c>
      <c r="D3083" s="11">
        <v>3175</v>
      </c>
      <c r="E3083" s="12">
        <f t="shared" si="157"/>
        <v>3.0124768727169222</v>
      </c>
      <c r="F3083" s="12">
        <f t="shared" si="156"/>
        <v>2.1423896247613006</v>
      </c>
    </row>
    <row r="3084" spans="1:6" x14ac:dyDescent="0.35">
      <c r="A3084" t="s">
        <v>113</v>
      </c>
      <c r="B3084" t="s">
        <v>73</v>
      </c>
      <c r="C3084" s="11">
        <v>1973</v>
      </c>
      <c r="D3084" s="11">
        <v>212</v>
      </c>
      <c r="E3084" s="12">
        <f t="shared" si="157"/>
        <v>0.2011480620522795</v>
      </c>
      <c r="F3084" s="12">
        <f t="shared" si="156"/>
        <v>0.14305089777933724</v>
      </c>
    </row>
    <row r="3085" spans="1:6" x14ac:dyDescent="0.35">
      <c r="A3085" t="s">
        <v>115</v>
      </c>
      <c r="B3085" t="s">
        <v>73</v>
      </c>
      <c r="C3085" s="11">
        <v>1973</v>
      </c>
      <c r="D3085" s="11">
        <v>280</v>
      </c>
      <c r="E3085" s="12">
        <f t="shared" si="157"/>
        <v>0.26566725176716161</v>
      </c>
      <c r="F3085" s="12">
        <f t="shared" si="156"/>
        <v>0.18893514801044542</v>
      </c>
    </row>
    <row r="3086" spans="1:6" x14ac:dyDescent="0.35">
      <c r="A3086" t="s">
        <v>63</v>
      </c>
      <c r="B3086" t="s">
        <v>73</v>
      </c>
      <c r="C3086" s="11">
        <v>1973</v>
      </c>
      <c r="D3086" s="11">
        <v>2098</v>
      </c>
      <c r="E3086" s="12">
        <f t="shared" si="157"/>
        <v>1.990606765026804</v>
      </c>
      <c r="F3086" s="12">
        <f t="shared" si="156"/>
        <v>1.4156640733068375</v>
      </c>
    </row>
    <row r="3087" spans="1:6" x14ac:dyDescent="0.35">
      <c r="A3087" t="s">
        <v>80</v>
      </c>
      <c r="B3087" t="s">
        <v>73</v>
      </c>
      <c r="C3087" s="11">
        <v>1973</v>
      </c>
      <c r="D3087" s="11">
        <v>2205</v>
      </c>
      <c r="E3087" s="12">
        <f t="shared" si="157"/>
        <v>2.092129607666398</v>
      </c>
      <c r="F3087" s="12">
        <f t="shared" si="156"/>
        <v>1.4878642905822577</v>
      </c>
    </row>
    <row r="3088" spans="1:6" x14ac:dyDescent="0.35">
      <c r="A3088" t="s">
        <v>64</v>
      </c>
      <c r="B3088" t="s">
        <v>73</v>
      </c>
      <c r="C3088" s="11">
        <v>1973</v>
      </c>
      <c r="D3088" s="11">
        <v>2789</v>
      </c>
      <c r="E3088" s="12">
        <f t="shared" si="157"/>
        <v>2.6462355899236205</v>
      </c>
      <c r="F3088" s="12">
        <f t="shared" si="156"/>
        <v>1.8819290278611864</v>
      </c>
    </row>
    <row r="3089" spans="1:6" x14ac:dyDescent="0.35">
      <c r="A3089" t="s">
        <v>90</v>
      </c>
      <c r="B3089" t="s">
        <v>73</v>
      </c>
      <c r="C3089" s="11">
        <v>1973</v>
      </c>
      <c r="D3089" s="11">
        <v>1738</v>
      </c>
      <c r="E3089" s="12">
        <f t="shared" si="157"/>
        <v>1.6490345841833103</v>
      </c>
      <c r="F3089" s="12">
        <f t="shared" si="156"/>
        <v>1.1727474544362646</v>
      </c>
    </row>
    <row r="3090" spans="1:6" x14ac:dyDescent="0.35">
      <c r="A3090" t="s">
        <v>81</v>
      </c>
      <c r="B3090" t="s">
        <v>73</v>
      </c>
      <c r="C3090" s="11">
        <v>1973</v>
      </c>
      <c r="D3090" s="11">
        <v>99</v>
      </c>
      <c r="E3090" s="12">
        <f t="shared" si="157"/>
        <v>9.3932349731960726E-2</v>
      </c>
      <c r="F3090" s="12">
        <f t="shared" si="156"/>
        <v>6.6802070189407481E-2</v>
      </c>
    </row>
    <row r="3091" spans="1:6" x14ac:dyDescent="0.35">
      <c r="A3091" t="s">
        <v>65</v>
      </c>
      <c r="B3091" t="s">
        <v>73</v>
      </c>
      <c r="C3091" s="11">
        <v>1973</v>
      </c>
      <c r="D3091" s="11">
        <v>83</v>
      </c>
      <c r="E3091" s="12">
        <f t="shared" si="157"/>
        <v>7.875136391669435E-2</v>
      </c>
      <c r="F3091" s="12">
        <f t="shared" si="156"/>
        <v>5.6005776017382033E-2</v>
      </c>
    </row>
    <row r="3092" spans="1:6" x14ac:dyDescent="0.35">
      <c r="A3092" t="s">
        <v>116</v>
      </c>
      <c r="B3092" t="s">
        <v>73</v>
      </c>
      <c r="C3092" s="11">
        <v>1973</v>
      </c>
      <c r="D3092" s="11">
        <v>198</v>
      </c>
      <c r="E3092" s="12">
        <f t="shared" si="157"/>
        <v>0.18786469946392145</v>
      </c>
      <c r="F3092" s="12">
        <f t="shared" si="156"/>
        <v>0.13360414037881496</v>
      </c>
    </row>
    <row r="3093" spans="1:6" x14ac:dyDescent="0.35">
      <c r="A3093" t="s">
        <v>123</v>
      </c>
      <c r="B3093" t="s">
        <v>73</v>
      </c>
      <c r="C3093" s="11">
        <v>1973</v>
      </c>
      <c r="D3093" s="11">
        <v>14</v>
      </c>
      <c r="E3093" s="12">
        <f t="shared" si="157"/>
        <v>1.3283362588358081E-2</v>
      </c>
      <c r="F3093" s="12">
        <f t="shared" si="156"/>
        <v>9.4467574005222717E-3</v>
      </c>
    </row>
    <row r="3094" spans="1:6" x14ac:dyDescent="0.35">
      <c r="A3094" t="s">
        <v>91</v>
      </c>
      <c r="B3094" t="s">
        <v>73</v>
      </c>
      <c r="C3094" s="11">
        <v>1973</v>
      </c>
      <c r="D3094" s="11">
        <v>566</v>
      </c>
      <c r="E3094" s="12">
        <f t="shared" si="157"/>
        <v>0.53702737321504823</v>
      </c>
      <c r="F3094" s="12">
        <f t="shared" si="156"/>
        <v>0.38191890633540038</v>
      </c>
    </row>
    <row r="3095" spans="1:6" x14ac:dyDescent="0.35">
      <c r="A3095" t="s">
        <v>122</v>
      </c>
      <c r="B3095" t="s">
        <v>73</v>
      </c>
      <c r="C3095" s="11">
        <v>1973</v>
      </c>
      <c r="D3095" s="11">
        <v>12</v>
      </c>
      <c r="E3095" s="12">
        <f t="shared" si="157"/>
        <v>1.1385739361449784E-2</v>
      </c>
      <c r="F3095" s="12">
        <f t="shared" si="156"/>
        <v>8.097220629019089E-3</v>
      </c>
    </row>
    <row r="3096" spans="1:6" x14ac:dyDescent="0.35">
      <c r="A3096" t="s">
        <v>82</v>
      </c>
      <c r="B3096" t="s">
        <v>73</v>
      </c>
      <c r="C3096" s="11">
        <v>1973</v>
      </c>
      <c r="D3096" s="11">
        <v>1930</v>
      </c>
      <c r="E3096" s="12">
        <f t="shared" si="157"/>
        <v>1.831206413966507</v>
      </c>
      <c r="F3096" s="12">
        <f t="shared" si="156"/>
        <v>1.30230298450057</v>
      </c>
    </row>
    <row r="3097" spans="1:6" x14ac:dyDescent="0.35">
      <c r="A3097" t="s">
        <v>68</v>
      </c>
      <c r="B3097" t="s">
        <v>73</v>
      </c>
      <c r="C3097" s="11">
        <v>1973</v>
      </c>
      <c r="D3097" s="11">
        <v>19209</v>
      </c>
      <c r="E3097" s="12">
        <f t="shared" si="157"/>
        <v>18.225722282840742</v>
      </c>
      <c r="F3097" s="12">
        <f t="shared" si="156"/>
        <v>12.961625921902305</v>
      </c>
    </row>
    <row r="3098" spans="1:6" x14ac:dyDescent="0.35">
      <c r="A3098" t="s">
        <v>70</v>
      </c>
      <c r="B3098" t="s">
        <v>73</v>
      </c>
      <c r="C3098" s="11">
        <v>1973</v>
      </c>
      <c r="D3098" s="11">
        <f>SUM(D3062:D3097)</f>
        <v>105395</v>
      </c>
      <c r="E3098" s="12">
        <f t="shared" si="157"/>
        <v>100</v>
      </c>
      <c r="F3098" s="12">
        <f t="shared" si="156"/>
        <v>71.117214016288912</v>
      </c>
    </row>
    <row r="3099" spans="1:6" x14ac:dyDescent="0.35">
      <c r="A3099" t="s">
        <v>103</v>
      </c>
      <c r="C3099" s="11">
        <v>1973</v>
      </c>
      <c r="D3099" s="11">
        <v>217</v>
      </c>
      <c r="F3099" s="12">
        <f t="shared" si="156"/>
        <v>0.14642473970809519</v>
      </c>
    </row>
    <row r="3100" spans="1:6" x14ac:dyDescent="0.35">
      <c r="A3100" t="s">
        <v>111</v>
      </c>
      <c r="B3100" t="s">
        <v>73</v>
      </c>
      <c r="C3100" s="11">
        <v>1973</v>
      </c>
      <c r="D3100" s="11">
        <v>321</v>
      </c>
      <c r="F3100" s="12">
        <f>(D3100/148199)*100</f>
        <v>0.21660065182626062</v>
      </c>
    </row>
    <row r="3101" spans="1:6" x14ac:dyDescent="0.35">
      <c r="A3101" t="s">
        <v>30</v>
      </c>
      <c r="B3101" t="s">
        <v>28</v>
      </c>
      <c r="C3101" s="11">
        <v>1972</v>
      </c>
      <c r="D3101" s="11">
        <v>2064</v>
      </c>
      <c r="E3101" s="12">
        <f t="shared" ref="E3101:E3126" si="158">(D3101/34962)*100</f>
        <v>5.903552428350781</v>
      </c>
      <c r="F3101" s="12">
        <f t="shared" ref="F3101:F3163" si="159">(D3101/136304)*100</f>
        <v>1.5142622373518018</v>
      </c>
    </row>
    <row r="3102" spans="1:6" x14ac:dyDescent="0.35">
      <c r="A3102" t="s">
        <v>31</v>
      </c>
      <c r="B3102" t="s">
        <v>28</v>
      </c>
      <c r="C3102" s="11">
        <v>1972</v>
      </c>
      <c r="D3102" s="11">
        <v>2095</v>
      </c>
      <c r="E3102" s="12">
        <f t="shared" si="158"/>
        <v>5.9922201247068241</v>
      </c>
      <c r="F3102" s="12">
        <f t="shared" si="159"/>
        <v>1.5370055170794694</v>
      </c>
    </row>
    <row r="3103" spans="1:6" x14ac:dyDescent="0.35">
      <c r="A3103" t="s">
        <v>118</v>
      </c>
      <c r="B3103" t="s">
        <v>28</v>
      </c>
      <c r="C3103" s="11">
        <v>1972</v>
      </c>
      <c r="D3103" s="11">
        <v>82</v>
      </c>
      <c r="E3103" s="12">
        <f t="shared" si="158"/>
        <v>0.23454035810308335</v>
      </c>
      <c r="F3103" s="12">
        <f t="shared" si="159"/>
        <v>6.0159643150604535E-2</v>
      </c>
    </row>
    <row r="3104" spans="1:6" x14ac:dyDescent="0.35">
      <c r="A3104" t="s">
        <v>3</v>
      </c>
      <c r="B3104" t="s">
        <v>28</v>
      </c>
      <c r="C3104" s="11">
        <v>1972</v>
      </c>
      <c r="D3104" s="11">
        <v>4112</v>
      </c>
      <c r="E3104" s="12">
        <f t="shared" si="158"/>
        <v>11.761340884388764</v>
      </c>
      <c r="F3104" s="12">
        <f t="shared" si="159"/>
        <v>3.0167860077473883</v>
      </c>
    </row>
    <row r="3105" spans="1:6" x14ac:dyDescent="0.35">
      <c r="A3105" t="s">
        <v>97</v>
      </c>
      <c r="B3105" t="s">
        <v>28</v>
      </c>
      <c r="C3105" s="11">
        <v>1972</v>
      </c>
      <c r="D3105" s="11">
        <v>904</v>
      </c>
      <c r="E3105" s="12">
        <f t="shared" si="158"/>
        <v>2.5856644356730163</v>
      </c>
      <c r="F3105" s="12">
        <f t="shared" si="159"/>
        <v>0.66322338302617678</v>
      </c>
    </row>
    <row r="3106" spans="1:6" x14ac:dyDescent="0.35">
      <c r="A3106" t="s">
        <v>106</v>
      </c>
      <c r="B3106" t="s">
        <v>28</v>
      </c>
      <c r="C3106" s="11">
        <v>1972</v>
      </c>
      <c r="D3106" s="11">
        <v>495</v>
      </c>
      <c r="E3106" s="12">
        <f t="shared" si="158"/>
        <v>1.4158228934271495</v>
      </c>
      <c r="F3106" s="12">
        <f t="shared" si="159"/>
        <v>0.36315882145791761</v>
      </c>
    </row>
    <row r="3107" spans="1:6" x14ac:dyDescent="0.35">
      <c r="A3107" t="s">
        <v>107</v>
      </c>
      <c r="B3107" t="s">
        <v>28</v>
      </c>
      <c r="C3107" s="11">
        <v>1972</v>
      </c>
      <c r="D3107" s="11">
        <v>166</v>
      </c>
      <c r="E3107" s="12">
        <f t="shared" si="158"/>
        <v>0.47480121274526632</v>
      </c>
      <c r="F3107" s="12">
        <f t="shared" si="159"/>
        <v>0.12178659467073601</v>
      </c>
    </row>
    <row r="3108" spans="1:6" x14ac:dyDescent="0.35">
      <c r="A3108" t="s">
        <v>108</v>
      </c>
      <c r="B3108" t="s">
        <v>28</v>
      </c>
      <c r="C3108" s="11">
        <v>1972</v>
      </c>
      <c r="D3108" s="11">
        <v>190</v>
      </c>
      <c r="E3108" s="12">
        <f t="shared" si="158"/>
        <v>0.5434471712144614</v>
      </c>
      <c r="F3108" s="12">
        <f t="shared" si="159"/>
        <v>0.1393942951050593</v>
      </c>
    </row>
    <row r="3109" spans="1:6" x14ac:dyDescent="0.35">
      <c r="A3109" t="s">
        <v>4</v>
      </c>
      <c r="B3109" t="s">
        <v>28</v>
      </c>
      <c r="C3109" s="11">
        <v>1972</v>
      </c>
      <c r="D3109" s="11">
        <v>9871</v>
      </c>
      <c r="E3109" s="12">
        <f t="shared" si="158"/>
        <v>28.233510668726048</v>
      </c>
      <c r="F3109" s="12">
        <f t="shared" si="159"/>
        <v>7.2419004578002113</v>
      </c>
    </row>
    <row r="3110" spans="1:6" x14ac:dyDescent="0.35">
      <c r="A3110" t="s">
        <v>5</v>
      </c>
      <c r="B3110" t="s">
        <v>28</v>
      </c>
      <c r="C3110" s="11">
        <v>1972</v>
      </c>
      <c r="D3110" s="11">
        <v>579</v>
      </c>
      <c r="E3110" s="12">
        <f t="shared" si="158"/>
        <v>1.6560837480693325</v>
      </c>
      <c r="F3110" s="12">
        <f t="shared" si="159"/>
        <v>0.42478577297804909</v>
      </c>
    </row>
    <row r="3111" spans="1:6" x14ac:dyDescent="0.35">
      <c r="A3111" t="s">
        <v>98</v>
      </c>
      <c r="B3111" t="s">
        <v>28</v>
      </c>
      <c r="C3111" s="11">
        <v>1972</v>
      </c>
      <c r="D3111" s="11">
        <v>817</v>
      </c>
      <c r="E3111" s="12">
        <f t="shared" si="158"/>
        <v>2.3368228362221841</v>
      </c>
      <c r="F3111" s="12">
        <f t="shared" si="159"/>
        <v>0.59939546895175488</v>
      </c>
    </row>
    <row r="3112" spans="1:6" x14ac:dyDescent="0.35">
      <c r="A3112" t="s">
        <v>99</v>
      </c>
      <c r="B3112" t="s">
        <v>28</v>
      </c>
      <c r="C3112" s="11">
        <v>1972</v>
      </c>
      <c r="D3112" s="11">
        <v>269</v>
      </c>
      <c r="E3112" s="12">
        <f t="shared" si="158"/>
        <v>0.76940678450889533</v>
      </c>
      <c r="F3112" s="12">
        <f t="shared" si="159"/>
        <v>0.19735297570137342</v>
      </c>
    </row>
    <row r="3113" spans="1:6" x14ac:dyDescent="0.35">
      <c r="A3113" t="s">
        <v>8</v>
      </c>
      <c r="B3113" t="s">
        <v>28</v>
      </c>
      <c r="C3113" s="11">
        <v>1972</v>
      </c>
      <c r="D3113" s="11">
        <v>232</v>
      </c>
      <c r="E3113" s="12">
        <f t="shared" si="158"/>
        <v>0.66357759853555287</v>
      </c>
      <c r="F3113" s="12">
        <f t="shared" si="159"/>
        <v>0.17020777086512501</v>
      </c>
    </row>
    <row r="3114" spans="1:6" x14ac:dyDescent="0.35">
      <c r="A3114" t="s">
        <v>121</v>
      </c>
      <c r="B3114" t="s">
        <v>28</v>
      </c>
      <c r="C3114" s="11">
        <v>1972</v>
      </c>
      <c r="D3114" s="11">
        <v>179</v>
      </c>
      <c r="E3114" s="12">
        <f t="shared" si="158"/>
        <v>0.51198444024941359</v>
      </c>
      <c r="F3114" s="12">
        <f t="shared" si="159"/>
        <v>0.1313240990726611</v>
      </c>
    </row>
    <row r="3115" spans="1:6" x14ac:dyDescent="0.35">
      <c r="A3115" t="s">
        <v>33</v>
      </c>
      <c r="B3115" t="s">
        <v>28</v>
      </c>
      <c r="C3115" s="11">
        <v>1972</v>
      </c>
      <c r="D3115" s="11">
        <v>326</v>
      </c>
      <c r="E3115" s="12">
        <f t="shared" si="158"/>
        <v>0.93244093587323373</v>
      </c>
      <c r="F3115" s="12">
        <f t="shared" si="159"/>
        <v>0.23917126423289117</v>
      </c>
    </row>
    <row r="3116" spans="1:6" x14ac:dyDescent="0.35">
      <c r="A3116" t="s">
        <v>34</v>
      </c>
      <c r="B3116" t="s">
        <v>28</v>
      </c>
      <c r="C3116" s="11">
        <v>1972</v>
      </c>
      <c r="D3116" s="11">
        <v>6156</v>
      </c>
      <c r="E3116" s="12">
        <f t="shared" si="158"/>
        <v>17.607688347348549</v>
      </c>
      <c r="F3116" s="12">
        <f t="shared" si="159"/>
        <v>4.5163751614039205</v>
      </c>
    </row>
    <row r="3117" spans="1:6" x14ac:dyDescent="0.35">
      <c r="A3117" t="s">
        <v>133</v>
      </c>
      <c r="B3117" t="s">
        <v>28</v>
      </c>
      <c r="C3117" s="11">
        <v>1972</v>
      </c>
      <c r="D3117" s="11">
        <v>510</v>
      </c>
      <c r="E3117" s="12">
        <f t="shared" si="158"/>
        <v>1.4587266174703966</v>
      </c>
      <c r="F3117" s="12">
        <f t="shared" si="159"/>
        <v>0.37416363422936966</v>
      </c>
    </row>
    <row r="3118" spans="1:6" x14ac:dyDescent="0.35">
      <c r="A3118" t="s">
        <v>13</v>
      </c>
      <c r="B3118" t="s">
        <v>28</v>
      </c>
      <c r="C3118" s="11">
        <v>1972</v>
      </c>
      <c r="D3118" s="11">
        <v>599</v>
      </c>
      <c r="E3118" s="12">
        <f t="shared" si="158"/>
        <v>1.7132887134603283</v>
      </c>
      <c r="F3118" s="12">
        <f t="shared" si="159"/>
        <v>0.43945885667331841</v>
      </c>
    </row>
    <row r="3119" spans="1:6" x14ac:dyDescent="0.35">
      <c r="A3119" t="s">
        <v>114</v>
      </c>
      <c r="B3119" t="s">
        <v>28</v>
      </c>
      <c r="C3119" s="11">
        <v>1972</v>
      </c>
      <c r="D3119" s="11">
        <v>56</v>
      </c>
      <c r="E3119" s="12">
        <f t="shared" si="158"/>
        <v>0.16017390309478863</v>
      </c>
      <c r="F3119" s="12">
        <f t="shared" si="159"/>
        <v>4.1084634346754315E-2</v>
      </c>
    </row>
    <row r="3120" spans="1:6" x14ac:dyDescent="0.35">
      <c r="A3120" t="s">
        <v>15</v>
      </c>
      <c r="B3120" t="s">
        <v>28</v>
      </c>
      <c r="C3120" s="11">
        <v>1972</v>
      </c>
      <c r="D3120" s="11">
        <v>939</v>
      </c>
      <c r="E3120" s="12">
        <f t="shared" si="158"/>
        <v>2.6857731251072594</v>
      </c>
      <c r="F3120" s="12">
        <f t="shared" si="159"/>
        <v>0.68890127949289814</v>
      </c>
    </row>
    <row r="3121" spans="1:6" x14ac:dyDescent="0.35">
      <c r="A3121" t="s">
        <v>36</v>
      </c>
      <c r="B3121" t="s">
        <v>28</v>
      </c>
      <c r="C3121" s="11">
        <v>1972</v>
      </c>
      <c r="D3121" s="11">
        <v>787</v>
      </c>
      <c r="E3121" s="12">
        <f t="shared" si="158"/>
        <v>2.25101538813569</v>
      </c>
      <c r="F3121" s="12">
        <f t="shared" si="159"/>
        <v>0.5773858434088508</v>
      </c>
    </row>
    <row r="3122" spans="1:6" x14ac:dyDescent="0.35">
      <c r="A3122" t="s">
        <v>17</v>
      </c>
      <c r="B3122" t="s">
        <v>28</v>
      </c>
      <c r="C3122" s="11">
        <v>1972</v>
      </c>
      <c r="D3122" s="11">
        <v>1121</v>
      </c>
      <c r="E3122" s="12">
        <f t="shared" si="158"/>
        <v>3.206338310165322</v>
      </c>
      <c r="F3122" s="12">
        <f t="shared" si="159"/>
        <v>0.8224263411198498</v>
      </c>
    </row>
    <row r="3123" spans="1:6" x14ac:dyDescent="0.35">
      <c r="A3123" t="s">
        <v>100</v>
      </c>
      <c r="B3123" t="s">
        <v>28</v>
      </c>
      <c r="C3123" s="11">
        <v>1972</v>
      </c>
      <c r="D3123" s="11">
        <v>186</v>
      </c>
      <c r="E3123" s="12">
        <f t="shared" si="158"/>
        <v>0.53200617813626228</v>
      </c>
      <c r="F3123" s="12">
        <f t="shared" si="159"/>
        <v>0.13645967836600539</v>
      </c>
    </row>
    <row r="3124" spans="1:6" x14ac:dyDescent="0.35">
      <c r="A3124" t="s">
        <v>101</v>
      </c>
      <c r="B3124" t="s">
        <v>28</v>
      </c>
      <c r="C3124" s="11">
        <v>1972</v>
      </c>
      <c r="D3124" s="11">
        <v>968</v>
      </c>
      <c r="E3124" s="12">
        <f t="shared" si="158"/>
        <v>2.7687203249242032</v>
      </c>
      <c r="F3124" s="12">
        <f t="shared" si="159"/>
        <v>0.71017725085103889</v>
      </c>
    </row>
    <row r="3125" spans="1:6" x14ac:dyDescent="0.35">
      <c r="A3125" t="s">
        <v>38</v>
      </c>
      <c r="B3125" t="s">
        <v>28</v>
      </c>
      <c r="C3125" s="11">
        <v>1972</v>
      </c>
      <c r="D3125" s="11">
        <v>1259</v>
      </c>
      <c r="E3125" s="12">
        <f t="shared" si="158"/>
        <v>3.6010525713631938</v>
      </c>
      <c r="F3125" s="12">
        <f t="shared" si="159"/>
        <v>0.92367061861720856</v>
      </c>
    </row>
    <row r="3126" spans="1:6" x14ac:dyDescent="0.35">
      <c r="A3126" t="s">
        <v>24</v>
      </c>
      <c r="B3126" t="s">
        <v>28</v>
      </c>
      <c r="C3126" s="11">
        <v>1972</v>
      </c>
      <c r="D3126" s="11">
        <v>34962</v>
      </c>
      <c r="E3126" s="12">
        <f t="shared" si="158"/>
        <v>100</v>
      </c>
      <c r="F3126" s="12">
        <f t="shared" si="159"/>
        <v>25.65001760770043</v>
      </c>
    </row>
    <row r="3127" spans="1:6" x14ac:dyDescent="0.35">
      <c r="A3127" t="s">
        <v>102</v>
      </c>
      <c r="B3127" t="s">
        <v>73</v>
      </c>
      <c r="C3127" s="11">
        <v>1972</v>
      </c>
      <c r="D3127" s="11">
        <v>227</v>
      </c>
      <c r="E3127" s="12">
        <f t="shared" ref="E3127:E3161" si="160">(D3127/100803)*100</f>
        <v>0.22519171056416973</v>
      </c>
      <c r="F3127" s="12">
        <f t="shared" si="159"/>
        <v>0.16653949994130765</v>
      </c>
    </row>
    <row r="3128" spans="1:6" x14ac:dyDescent="0.35">
      <c r="A3128" t="s">
        <v>74</v>
      </c>
      <c r="B3128" t="s">
        <v>73</v>
      </c>
      <c r="C3128" s="11">
        <v>1972</v>
      </c>
      <c r="D3128" s="11">
        <v>6430</v>
      </c>
      <c r="E3128" s="12">
        <f t="shared" si="160"/>
        <v>6.3787784093727371</v>
      </c>
      <c r="F3128" s="12">
        <f t="shared" si="159"/>
        <v>4.7173964080291109</v>
      </c>
    </row>
    <row r="3129" spans="1:6" x14ac:dyDescent="0.35">
      <c r="A3129" t="s">
        <v>104</v>
      </c>
      <c r="B3129" t="s">
        <v>73</v>
      </c>
      <c r="C3129" s="11">
        <v>1972</v>
      </c>
      <c r="D3129" s="11">
        <v>75</v>
      </c>
      <c r="E3129" s="12">
        <f t="shared" si="160"/>
        <v>7.4402547543227879E-2</v>
      </c>
      <c r="F3129" s="12">
        <f t="shared" si="159"/>
        <v>5.5024063857260233E-2</v>
      </c>
    </row>
    <row r="3130" spans="1:6" x14ac:dyDescent="0.35">
      <c r="A3130" t="s">
        <v>40</v>
      </c>
      <c r="B3130" t="s">
        <v>73</v>
      </c>
      <c r="C3130" s="11">
        <v>1972</v>
      </c>
      <c r="D3130" s="11">
        <v>1677</v>
      </c>
      <c r="E3130" s="12">
        <f t="shared" si="160"/>
        <v>1.6636409630665754</v>
      </c>
      <c r="F3130" s="12">
        <f t="shared" si="159"/>
        <v>1.2303380678483391</v>
      </c>
    </row>
    <row r="3131" spans="1:6" x14ac:dyDescent="0.35">
      <c r="A3131" t="s">
        <v>105</v>
      </c>
      <c r="B3131" t="s">
        <v>73</v>
      </c>
      <c r="C3131" s="11">
        <v>1972</v>
      </c>
      <c r="D3131" s="11">
        <v>54</v>
      </c>
      <c r="E3131" s="12">
        <f t="shared" si="160"/>
        <v>5.3569834231124068E-2</v>
      </c>
      <c r="F3131" s="12">
        <f t="shared" si="159"/>
        <v>3.961732597722737E-2</v>
      </c>
    </row>
    <row r="3132" spans="1:6" x14ac:dyDescent="0.35">
      <c r="A3132" t="s">
        <v>85</v>
      </c>
      <c r="B3132" t="s">
        <v>73</v>
      </c>
      <c r="C3132" s="11">
        <v>1972</v>
      </c>
      <c r="D3132" s="11">
        <v>839</v>
      </c>
      <c r="E3132" s="12">
        <f t="shared" si="160"/>
        <v>0.83231649851690914</v>
      </c>
      <c r="F3132" s="12">
        <f t="shared" si="159"/>
        <v>0.61553586101655122</v>
      </c>
    </row>
    <row r="3133" spans="1:6" x14ac:dyDescent="0.35">
      <c r="A3133" t="s">
        <v>42</v>
      </c>
      <c r="B3133" t="s">
        <v>73</v>
      </c>
      <c r="C3133" s="11">
        <v>1972</v>
      </c>
      <c r="D3133" s="11">
        <v>4594</v>
      </c>
      <c r="E3133" s="12">
        <f t="shared" si="160"/>
        <v>4.5574040455145184</v>
      </c>
      <c r="F3133" s="12">
        <f t="shared" si="159"/>
        <v>3.3704073248033808</v>
      </c>
    </row>
    <row r="3134" spans="1:6" x14ac:dyDescent="0.35">
      <c r="A3134" t="s">
        <v>43</v>
      </c>
      <c r="B3134" t="s">
        <v>73</v>
      </c>
      <c r="C3134" s="11">
        <v>1972</v>
      </c>
      <c r="D3134" s="11">
        <v>25649</v>
      </c>
      <c r="E3134" s="12">
        <f t="shared" si="160"/>
        <v>25.444679225816692</v>
      </c>
      <c r="F3134" s="12">
        <f t="shared" si="159"/>
        <v>18.817496184998241</v>
      </c>
    </row>
    <row r="3135" spans="1:6" x14ac:dyDescent="0.35">
      <c r="A3135" t="s">
        <v>87</v>
      </c>
      <c r="B3135" t="s">
        <v>73</v>
      </c>
      <c r="C3135" s="11">
        <v>1972</v>
      </c>
      <c r="D3135" s="11">
        <v>672</v>
      </c>
      <c r="E3135" s="12">
        <f t="shared" si="160"/>
        <v>0.66664682598732183</v>
      </c>
      <c r="F3135" s="12">
        <f t="shared" si="159"/>
        <v>0.49301561216105172</v>
      </c>
    </row>
    <row r="3136" spans="1:6" x14ac:dyDescent="0.35">
      <c r="A3136" t="s">
        <v>75</v>
      </c>
      <c r="B3136" t="s">
        <v>73</v>
      </c>
      <c r="C3136" s="11">
        <v>1972</v>
      </c>
      <c r="D3136" s="11">
        <v>1212</v>
      </c>
      <c r="E3136" s="12">
        <f t="shared" si="160"/>
        <v>1.2023451682985626</v>
      </c>
      <c r="F3136" s="12">
        <f t="shared" si="159"/>
        <v>0.88918887193332552</v>
      </c>
    </row>
    <row r="3137" spans="1:6" x14ac:dyDescent="0.35">
      <c r="A3137" t="s">
        <v>88</v>
      </c>
      <c r="B3137" t="s">
        <v>73</v>
      </c>
      <c r="C3137" s="11">
        <v>1972</v>
      </c>
      <c r="D3137" s="11">
        <v>1060</v>
      </c>
      <c r="E3137" s="12">
        <f t="shared" si="160"/>
        <v>1.0515560052776207</v>
      </c>
      <c r="F3137" s="12">
        <f t="shared" si="159"/>
        <v>0.77767343584927806</v>
      </c>
    </row>
    <row r="3138" spans="1:6" x14ac:dyDescent="0.35">
      <c r="A3138" t="s">
        <v>119</v>
      </c>
      <c r="B3138" t="s">
        <v>73</v>
      </c>
      <c r="C3138" s="11">
        <v>1972</v>
      </c>
      <c r="D3138" s="11">
        <v>303</v>
      </c>
      <c r="E3138" s="12">
        <f t="shared" si="160"/>
        <v>0.30058629207464066</v>
      </c>
      <c r="F3138" s="12">
        <f t="shared" si="159"/>
        <v>0.22229721798333138</v>
      </c>
    </row>
    <row r="3139" spans="1:6" x14ac:dyDescent="0.35">
      <c r="A3139" t="s">
        <v>76</v>
      </c>
      <c r="B3139" t="s">
        <v>73</v>
      </c>
      <c r="C3139" s="11">
        <v>1972</v>
      </c>
      <c r="D3139" s="11">
        <v>11978</v>
      </c>
      <c r="E3139" s="12">
        <f t="shared" si="160"/>
        <v>11.882582859637115</v>
      </c>
      <c r="F3139" s="12">
        <f t="shared" si="159"/>
        <v>8.787709825096842</v>
      </c>
    </row>
    <row r="3140" spans="1:6" x14ac:dyDescent="0.35">
      <c r="A3140" t="s">
        <v>109</v>
      </c>
      <c r="B3140" t="s">
        <v>73</v>
      </c>
      <c r="C3140" s="11">
        <v>1972</v>
      </c>
      <c r="D3140" s="11">
        <v>243</v>
      </c>
      <c r="E3140" s="12">
        <f t="shared" si="160"/>
        <v>0.24106425404005835</v>
      </c>
      <c r="F3140" s="12">
        <f t="shared" si="159"/>
        <v>0.1782779668975232</v>
      </c>
    </row>
    <row r="3141" spans="1:6" x14ac:dyDescent="0.35">
      <c r="A3141" t="s">
        <v>53</v>
      </c>
      <c r="B3141" t="s">
        <v>73</v>
      </c>
      <c r="C3141" s="11">
        <v>1972</v>
      </c>
      <c r="D3141" s="11">
        <v>22</v>
      </c>
      <c r="E3141" s="12">
        <f t="shared" si="160"/>
        <v>2.1824747279346843E-2</v>
      </c>
      <c r="F3141" s="12">
        <f t="shared" si="159"/>
        <v>1.6140392064796338E-2</v>
      </c>
    </row>
    <row r="3142" spans="1:6" x14ac:dyDescent="0.35">
      <c r="A3142" t="s">
        <v>78</v>
      </c>
      <c r="B3142" t="s">
        <v>73</v>
      </c>
      <c r="C3142" s="11">
        <v>1972</v>
      </c>
      <c r="D3142" s="11">
        <v>1832</v>
      </c>
      <c r="E3142" s="12">
        <f t="shared" si="160"/>
        <v>1.8174062279892464</v>
      </c>
      <c r="F3142" s="12">
        <f t="shared" si="159"/>
        <v>1.3440544664866767</v>
      </c>
    </row>
    <row r="3143" spans="1:6" x14ac:dyDescent="0.35">
      <c r="A3143" t="s">
        <v>54</v>
      </c>
      <c r="B3143" t="s">
        <v>73</v>
      </c>
      <c r="C3143" s="11">
        <v>1972</v>
      </c>
      <c r="D3143" s="11">
        <v>203</v>
      </c>
      <c r="E3143" s="12">
        <f t="shared" si="160"/>
        <v>0.20138289535033679</v>
      </c>
      <c r="F3143" s="12">
        <f t="shared" si="159"/>
        <v>0.14893179950698437</v>
      </c>
    </row>
    <row r="3144" spans="1:6" x14ac:dyDescent="0.35">
      <c r="A3144" t="s">
        <v>55</v>
      </c>
      <c r="B3144" t="s">
        <v>73</v>
      </c>
      <c r="C3144" s="11">
        <v>1972</v>
      </c>
      <c r="D3144" s="11">
        <v>6259</v>
      </c>
      <c r="E3144" s="12">
        <f t="shared" si="160"/>
        <v>6.2091406009741767</v>
      </c>
      <c r="F3144" s="12">
        <f t="shared" si="159"/>
        <v>4.591941542434558</v>
      </c>
    </row>
    <row r="3145" spans="1:6" x14ac:dyDescent="0.35">
      <c r="A3145" t="s">
        <v>79</v>
      </c>
      <c r="B3145" t="s">
        <v>73</v>
      </c>
      <c r="C3145" s="11">
        <v>1972</v>
      </c>
      <c r="D3145" s="11">
        <v>61</v>
      </c>
      <c r="E3145" s="12">
        <f t="shared" si="160"/>
        <v>6.0514072001825348E-2</v>
      </c>
      <c r="F3145" s="12">
        <f t="shared" si="159"/>
        <v>4.4752905270571665E-2</v>
      </c>
    </row>
    <row r="3146" spans="1:6" x14ac:dyDescent="0.35">
      <c r="A3146" t="s">
        <v>57</v>
      </c>
      <c r="B3146" t="s">
        <v>73</v>
      </c>
      <c r="C3146" s="11">
        <v>1972</v>
      </c>
      <c r="D3146" s="11">
        <v>76</v>
      </c>
      <c r="E3146" s="12">
        <f t="shared" si="160"/>
        <v>7.5394581510470918E-2</v>
      </c>
      <c r="F3146" s="12">
        <f t="shared" si="159"/>
        <v>5.5757718042023709E-2</v>
      </c>
    </row>
    <row r="3147" spans="1:6" x14ac:dyDescent="0.35">
      <c r="A3147" t="s">
        <v>59</v>
      </c>
      <c r="B3147" t="s">
        <v>73</v>
      </c>
      <c r="C3147" s="11">
        <v>1972</v>
      </c>
      <c r="D3147" s="11">
        <v>3780</v>
      </c>
      <c r="E3147" s="12">
        <f t="shared" si="160"/>
        <v>3.7498883961786849</v>
      </c>
      <c r="F3147" s="12">
        <f t="shared" si="159"/>
        <v>2.7732128184059164</v>
      </c>
    </row>
    <row r="3148" spans="1:6" x14ac:dyDescent="0.35">
      <c r="A3148" t="s">
        <v>60</v>
      </c>
      <c r="B3148" t="s">
        <v>73</v>
      </c>
      <c r="C3148" s="11">
        <v>1972</v>
      </c>
      <c r="D3148" s="11">
        <v>2637</v>
      </c>
      <c r="E3148" s="12">
        <f t="shared" si="160"/>
        <v>2.6159935716198923</v>
      </c>
      <c r="F3148" s="12">
        <f t="shared" si="159"/>
        <v>1.9346460852212704</v>
      </c>
    </row>
    <row r="3149" spans="1:6" x14ac:dyDescent="0.35">
      <c r="A3149" t="s">
        <v>113</v>
      </c>
      <c r="B3149" t="s">
        <v>73</v>
      </c>
      <c r="C3149" s="11">
        <v>1972</v>
      </c>
      <c r="D3149" s="11">
        <v>137</v>
      </c>
      <c r="E3149" s="12">
        <f t="shared" si="160"/>
        <v>0.13590865351229628</v>
      </c>
      <c r="F3149" s="12">
        <f t="shared" si="159"/>
        <v>0.10051062331259539</v>
      </c>
    </row>
    <row r="3150" spans="1:6" x14ac:dyDescent="0.35">
      <c r="A3150" t="s">
        <v>115</v>
      </c>
      <c r="B3150" t="s">
        <v>73</v>
      </c>
      <c r="C3150" s="11">
        <v>1972</v>
      </c>
      <c r="D3150" s="11">
        <v>325</v>
      </c>
      <c r="E3150" s="12">
        <f t="shared" si="160"/>
        <v>0.32241103935398746</v>
      </c>
      <c r="F3150" s="12">
        <f t="shared" si="159"/>
        <v>0.23843761004812772</v>
      </c>
    </row>
    <row r="3151" spans="1:6" x14ac:dyDescent="0.35">
      <c r="A3151" t="s">
        <v>63</v>
      </c>
      <c r="B3151" t="s">
        <v>73</v>
      </c>
      <c r="C3151" s="11">
        <v>1972</v>
      </c>
      <c r="D3151" s="11">
        <v>2110</v>
      </c>
      <c r="E3151" s="12">
        <f t="shared" si="160"/>
        <v>2.0931916708828111</v>
      </c>
      <c r="F3151" s="12">
        <f t="shared" si="159"/>
        <v>1.5480103298509214</v>
      </c>
    </row>
    <row r="3152" spans="1:6" x14ac:dyDescent="0.35">
      <c r="A3152" t="s">
        <v>80</v>
      </c>
      <c r="B3152" t="s">
        <v>73</v>
      </c>
      <c r="C3152" s="11">
        <v>1972</v>
      </c>
      <c r="D3152" s="11">
        <v>2088</v>
      </c>
      <c r="E3152" s="12">
        <f t="shared" si="160"/>
        <v>2.0713669236034642</v>
      </c>
      <c r="F3152" s="12">
        <f t="shared" si="159"/>
        <v>1.5318699377861251</v>
      </c>
    </row>
    <row r="3153" spans="1:6" x14ac:dyDescent="0.35">
      <c r="A3153" t="s">
        <v>64</v>
      </c>
      <c r="B3153" t="s">
        <v>73</v>
      </c>
      <c r="C3153" s="11">
        <v>1972</v>
      </c>
      <c r="D3153" s="11">
        <v>2374</v>
      </c>
      <c r="E3153" s="12">
        <f t="shared" si="160"/>
        <v>2.3550886382349732</v>
      </c>
      <c r="F3153" s="12">
        <f t="shared" si="159"/>
        <v>1.7416950346284776</v>
      </c>
    </row>
    <row r="3154" spans="1:6" x14ac:dyDescent="0.35">
      <c r="A3154" t="s">
        <v>90</v>
      </c>
      <c r="B3154" t="s">
        <v>73</v>
      </c>
      <c r="C3154" s="11">
        <v>1972</v>
      </c>
      <c r="D3154" s="11">
        <v>1699</v>
      </c>
      <c r="E3154" s="12">
        <f t="shared" si="160"/>
        <v>1.6854657103459223</v>
      </c>
      <c r="F3154" s="12">
        <f t="shared" si="159"/>
        <v>1.2464784599131353</v>
      </c>
    </row>
    <row r="3155" spans="1:6" x14ac:dyDescent="0.35">
      <c r="A3155" t="s">
        <v>81</v>
      </c>
      <c r="B3155" t="s">
        <v>73</v>
      </c>
      <c r="C3155" s="11">
        <v>1972</v>
      </c>
      <c r="D3155" s="11">
        <v>89</v>
      </c>
      <c r="E3155" s="12">
        <f t="shared" si="160"/>
        <v>8.8291023084630424E-2</v>
      </c>
      <c r="F3155" s="12">
        <f t="shared" si="159"/>
        <v>6.5295222443948822E-2</v>
      </c>
    </row>
    <row r="3156" spans="1:6" x14ac:dyDescent="0.35">
      <c r="A3156" t="s">
        <v>65</v>
      </c>
      <c r="B3156" t="s">
        <v>73</v>
      </c>
      <c r="C3156" s="11">
        <v>1972</v>
      </c>
      <c r="D3156" s="11">
        <v>83</v>
      </c>
      <c r="E3156" s="12">
        <f t="shared" si="160"/>
        <v>8.233881928117219E-2</v>
      </c>
      <c r="F3156" s="12">
        <f t="shared" si="159"/>
        <v>6.0893297335368003E-2</v>
      </c>
    </row>
    <row r="3157" spans="1:6" x14ac:dyDescent="0.35">
      <c r="A3157" t="s">
        <v>116</v>
      </c>
      <c r="B3157" t="s">
        <v>73</v>
      </c>
      <c r="C3157" s="11">
        <v>1972</v>
      </c>
      <c r="D3157" s="11">
        <v>210</v>
      </c>
      <c r="E3157" s="12">
        <f t="shared" si="160"/>
        <v>0.20832713312103807</v>
      </c>
      <c r="F3157" s="12">
        <f t="shared" si="159"/>
        <v>0.15406737880032867</v>
      </c>
    </row>
    <row r="3158" spans="1:6" x14ac:dyDescent="0.35">
      <c r="A3158" t="s">
        <v>91</v>
      </c>
      <c r="B3158" t="s">
        <v>73</v>
      </c>
      <c r="C3158" s="11">
        <v>1972</v>
      </c>
      <c r="D3158" s="11">
        <v>513</v>
      </c>
      <c r="E3158" s="12">
        <f t="shared" si="160"/>
        <v>0.50891342519567873</v>
      </c>
      <c r="F3158" s="12">
        <f t="shared" si="159"/>
        <v>0.37636459678366008</v>
      </c>
    </row>
    <row r="3159" spans="1:6" x14ac:dyDescent="0.35">
      <c r="A3159" t="s">
        <v>82</v>
      </c>
      <c r="B3159" t="s">
        <v>73</v>
      </c>
      <c r="C3159" s="11">
        <v>1972</v>
      </c>
      <c r="D3159" s="11">
        <v>1972</v>
      </c>
      <c r="E3159" s="12">
        <f t="shared" si="160"/>
        <v>1.9562909834032718</v>
      </c>
      <c r="F3159" s="12">
        <f t="shared" si="159"/>
        <v>1.4467660523535626</v>
      </c>
    </row>
    <row r="3160" spans="1:6" x14ac:dyDescent="0.35">
      <c r="A3160" t="s">
        <v>68</v>
      </c>
      <c r="B3160" t="s">
        <v>73</v>
      </c>
      <c r="C3160" s="11">
        <v>1972</v>
      </c>
      <c r="D3160" s="11">
        <v>19320</v>
      </c>
      <c r="E3160" s="12">
        <f t="shared" si="160"/>
        <v>19.166096247135503</v>
      </c>
      <c r="F3160" s="12">
        <f t="shared" si="159"/>
        <v>14.174198849630237</v>
      </c>
    </row>
    <row r="3161" spans="1:6" x14ac:dyDescent="0.35">
      <c r="A3161" t="s">
        <v>70</v>
      </c>
      <c r="B3161" t="s">
        <v>73</v>
      </c>
      <c r="C3161" s="11">
        <v>1972</v>
      </c>
      <c r="D3161" s="11">
        <v>100803</v>
      </c>
      <c r="E3161" s="12">
        <f t="shared" si="160"/>
        <v>100</v>
      </c>
      <c r="F3161" s="12">
        <f t="shared" si="159"/>
        <v>73.954542786712054</v>
      </c>
    </row>
    <row r="3162" spans="1:6" x14ac:dyDescent="0.35">
      <c r="A3162" t="s">
        <v>103</v>
      </c>
      <c r="C3162" s="11">
        <v>1972</v>
      </c>
      <c r="D3162" s="11">
        <v>217</v>
      </c>
      <c r="F3162" s="12">
        <f t="shared" si="159"/>
        <v>0.15920295809367296</v>
      </c>
    </row>
    <row r="3163" spans="1:6" x14ac:dyDescent="0.35">
      <c r="A3163" t="s">
        <v>111</v>
      </c>
      <c r="B3163" t="s">
        <v>73</v>
      </c>
      <c r="C3163" s="11">
        <v>1972</v>
      </c>
      <c r="D3163" s="11">
        <v>322</v>
      </c>
      <c r="F3163" s="12">
        <f t="shared" si="159"/>
        <v>0.23623664749383733</v>
      </c>
    </row>
    <row r="3164" spans="1:6" x14ac:dyDescent="0.35">
      <c r="A3164" t="s">
        <v>30</v>
      </c>
      <c r="B3164" t="s">
        <v>28</v>
      </c>
      <c r="C3164" s="11">
        <v>1971</v>
      </c>
      <c r="D3164" s="11">
        <v>2060</v>
      </c>
      <c r="E3164" s="12">
        <f t="shared" ref="E3164:E3189" si="161">(D3164/30871)*100</f>
        <v>6.6729292863852807</v>
      </c>
      <c r="F3164" s="12">
        <f t="shared" ref="F3164:F3227" si="162">(D3164/131631)*100</f>
        <v>1.5649808935585083</v>
      </c>
    </row>
    <row r="3165" spans="1:6" x14ac:dyDescent="0.35">
      <c r="A3165" t="s">
        <v>2</v>
      </c>
      <c r="B3165" t="s">
        <v>28</v>
      </c>
      <c r="C3165" s="11">
        <v>1971</v>
      </c>
      <c r="D3165" s="11">
        <v>52</v>
      </c>
      <c r="E3165" s="12">
        <f t="shared" si="161"/>
        <v>0.16844287519030807</v>
      </c>
      <c r="F3165" s="12">
        <f t="shared" si="162"/>
        <v>3.9504372070408945E-2</v>
      </c>
    </row>
    <row r="3166" spans="1:6" x14ac:dyDescent="0.35">
      <c r="A3166" t="s">
        <v>31</v>
      </c>
      <c r="B3166" t="s">
        <v>28</v>
      </c>
      <c r="C3166" s="11">
        <v>1971</v>
      </c>
      <c r="D3166" s="11">
        <v>1630</v>
      </c>
      <c r="E3166" s="12">
        <f t="shared" si="161"/>
        <v>5.2800362800038876</v>
      </c>
      <c r="F3166" s="12">
        <f t="shared" si="162"/>
        <v>1.2383101245147421</v>
      </c>
    </row>
    <row r="3167" spans="1:6" x14ac:dyDescent="0.35">
      <c r="A3167" t="s">
        <v>118</v>
      </c>
      <c r="B3167" t="s">
        <v>28</v>
      </c>
      <c r="C3167" s="11">
        <v>1971</v>
      </c>
      <c r="D3167" s="11">
        <v>52</v>
      </c>
      <c r="E3167" s="12">
        <f t="shared" si="161"/>
        <v>0.16844287519030807</v>
      </c>
      <c r="F3167" s="12">
        <f t="shared" si="162"/>
        <v>3.9504372070408945E-2</v>
      </c>
    </row>
    <row r="3168" spans="1:6" x14ac:dyDescent="0.35">
      <c r="A3168" t="s">
        <v>3</v>
      </c>
      <c r="B3168" t="s">
        <v>28</v>
      </c>
      <c r="C3168" s="11">
        <v>1971</v>
      </c>
      <c r="D3168" s="11">
        <v>2903</v>
      </c>
      <c r="E3168" s="12">
        <f t="shared" si="161"/>
        <v>9.4036474361050821</v>
      </c>
      <c r="F3168" s="12">
        <f t="shared" si="162"/>
        <v>2.2054075407768687</v>
      </c>
    </row>
    <row r="3169" spans="1:6" x14ac:dyDescent="0.35">
      <c r="A3169" t="s">
        <v>97</v>
      </c>
      <c r="B3169" t="s">
        <v>28</v>
      </c>
      <c r="C3169" s="11">
        <v>1971</v>
      </c>
      <c r="D3169" s="11">
        <v>645</v>
      </c>
      <c r="E3169" s="12">
        <f t="shared" si="161"/>
        <v>2.0893395095720901</v>
      </c>
      <c r="F3169" s="12">
        <f t="shared" si="162"/>
        <v>0.49000615356564947</v>
      </c>
    </row>
    <row r="3170" spans="1:6" x14ac:dyDescent="0.35">
      <c r="A3170" t="s">
        <v>106</v>
      </c>
      <c r="B3170" t="s">
        <v>28</v>
      </c>
      <c r="C3170" s="11">
        <v>1971</v>
      </c>
      <c r="D3170" s="11">
        <v>516</v>
      </c>
      <c r="E3170" s="12">
        <f t="shared" si="161"/>
        <v>1.6714716076576721</v>
      </c>
      <c r="F3170" s="12">
        <f t="shared" si="162"/>
        <v>0.39200492285251953</v>
      </c>
    </row>
    <row r="3171" spans="1:6" x14ac:dyDescent="0.35">
      <c r="A3171" t="s">
        <v>107</v>
      </c>
      <c r="B3171" t="s">
        <v>28</v>
      </c>
      <c r="C3171" s="11">
        <v>1971</v>
      </c>
      <c r="D3171" s="11">
        <v>145</v>
      </c>
      <c r="E3171" s="12">
        <f t="shared" si="161"/>
        <v>0.46969647889605126</v>
      </c>
      <c r="F3171" s="12">
        <f t="shared" si="162"/>
        <v>0.11015642211940956</v>
      </c>
    </row>
    <row r="3172" spans="1:6" x14ac:dyDescent="0.35">
      <c r="A3172" t="s">
        <v>108</v>
      </c>
      <c r="B3172" t="s">
        <v>28</v>
      </c>
      <c r="C3172" s="11">
        <v>1971</v>
      </c>
      <c r="D3172" s="11">
        <v>183</v>
      </c>
      <c r="E3172" s="12">
        <f t="shared" si="161"/>
        <v>0.59278934922743032</v>
      </c>
      <c r="F3172" s="12">
        <f t="shared" si="162"/>
        <v>0.13902500170932378</v>
      </c>
    </row>
    <row r="3173" spans="1:6" x14ac:dyDescent="0.35">
      <c r="A3173" t="s">
        <v>4</v>
      </c>
      <c r="B3173" t="s">
        <v>28</v>
      </c>
      <c r="C3173" s="11">
        <v>1971</v>
      </c>
      <c r="D3173" s="11">
        <v>7835</v>
      </c>
      <c r="E3173" s="12">
        <f t="shared" si="161"/>
        <v>25.37980629069353</v>
      </c>
      <c r="F3173" s="12">
        <f t="shared" si="162"/>
        <v>5.9522452917625781</v>
      </c>
    </row>
    <row r="3174" spans="1:6" x14ac:dyDescent="0.35">
      <c r="A3174" t="s">
        <v>5</v>
      </c>
      <c r="B3174" t="s">
        <v>28</v>
      </c>
      <c r="C3174" s="11">
        <v>1971</v>
      </c>
      <c r="D3174" s="11">
        <v>474</v>
      </c>
      <c r="E3174" s="12">
        <f t="shared" si="161"/>
        <v>1.535421593080885</v>
      </c>
      <c r="F3174" s="12">
        <f t="shared" si="162"/>
        <v>0.36009754541103539</v>
      </c>
    </row>
    <row r="3175" spans="1:6" x14ac:dyDescent="0.35">
      <c r="A3175" t="s">
        <v>98</v>
      </c>
      <c r="B3175" t="s">
        <v>28</v>
      </c>
      <c r="C3175" s="11">
        <v>1971</v>
      </c>
      <c r="D3175" s="11">
        <v>683</v>
      </c>
      <c r="E3175" s="12">
        <f t="shared" si="161"/>
        <v>2.2124323799034693</v>
      </c>
      <c r="F3175" s="12">
        <f t="shared" si="162"/>
        <v>0.51887473315556365</v>
      </c>
    </row>
    <row r="3176" spans="1:6" x14ac:dyDescent="0.35">
      <c r="A3176" t="s">
        <v>99</v>
      </c>
      <c r="B3176" t="s">
        <v>28</v>
      </c>
      <c r="C3176" s="11">
        <v>1971</v>
      </c>
      <c r="D3176" s="11">
        <v>238</v>
      </c>
      <c r="E3176" s="12">
        <f t="shared" si="161"/>
        <v>0.77095008260179454</v>
      </c>
      <c r="F3176" s="12">
        <f t="shared" si="162"/>
        <v>0.18080847216841017</v>
      </c>
    </row>
    <row r="3177" spans="1:6" x14ac:dyDescent="0.35">
      <c r="A3177" t="s">
        <v>8</v>
      </c>
      <c r="B3177" t="s">
        <v>28</v>
      </c>
      <c r="C3177" s="11">
        <v>1971</v>
      </c>
      <c r="D3177" s="11">
        <v>244</v>
      </c>
      <c r="E3177" s="12">
        <f t="shared" si="161"/>
        <v>0.79038579896990691</v>
      </c>
      <c r="F3177" s="12">
        <f t="shared" si="162"/>
        <v>0.18536666894576506</v>
      </c>
    </row>
    <row r="3178" spans="1:6" x14ac:dyDescent="0.35">
      <c r="A3178" t="s">
        <v>33</v>
      </c>
      <c r="B3178" t="s">
        <v>28</v>
      </c>
      <c r="C3178" s="11">
        <v>1971</v>
      </c>
      <c r="D3178" s="11">
        <v>352</v>
      </c>
      <c r="E3178" s="12">
        <f t="shared" si="161"/>
        <v>1.1402286935959314</v>
      </c>
      <c r="F3178" s="12">
        <f t="shared" si="162"/>
        <v>0.26741421093815287</v>
      </c>
    </row>
    <row r="3179" spans="1:6" x14ac:dyDescent="0.35">
      <c r="A3179" t="s">
        <v>34</v>
      </c>
      <c r="B3179" t="s">
        <v>28</v>
      </c>
      <c r="C3179" s="11">
        <v>1971</v>
      </c>
      <c r="D3179" s="11">
        <v>6371</v>
      </c>
      <c r="E3179" s="12">
        <f t="shared" si="161"/>
        <v>20.637491496874087</v>
      </c>
      <c r="F3179" s="12">
        <f t="shared" si="162"/>
        <v>4.8400452780879881</v>
      </c>
    </row>
    <row r="3180" spans="1:6" x14ac:dyDescent="0.35">
      <c r="A3180" t="s">
        <v>133</v>
      </c>
      <c r="B3180" t="s">
        <v>28</v>
      </c>
      <c r="C3180" s="11">
        <v>1971</v>
      </c>
      <c r="D3180" s="11">
        <v>501</v>
      </c>
      <c r="E3180" s="12">
        <f t="shared" si="161"/>
        <v>1.6228823167373909</v>
      </c>
      <c r="F3180" s="12">
        <f t="shared" si="162"/>
        <v>0.38060943090913235</v>
      </c>
    </row>
    <row r="3181" spans="1:6" x14ac:dyDescent="0.35">
      <c r="A3181" t="s">
        <v>13</v>
      </c>
      <c r="B3181" t="s">
        <v>28</v>
      </c>
      <c r="C3181" s="11">
        <v>1971</v>
      </c>
      <c r="D3181" s="11">
        <v>542</v>
      </c>
      <c r="E3181" s="12">
        <f t="shared" si="161"/>
        <v>1.7556930452528263</v>
      </c>
      <c r="F3181" s="12">
        <f t="shared" si="162"/>
        <v>0.41175710888772404</v>
      </c>
    </row>
    <row r="3182" spans="1:6" x14ac:dyDescent="0.35">
      <c r="A3182" t="s">
        <v>114</v>
      </c>
      <c r="B3182" t="s">
        <v>28</v>
      </c>
      <c r="C3182" s="11">
        <v>1971</v>
      </c>
      <c r="D3182" s="11">
        <v>51</v>
      </c>
      <c r="E3182" s="12">
        <f t="shared" si="161"/>
        <v>0.16520358912895597</v>
      </c>
      <c r="F3182" s="12">
        <f t="shared" si="162"/>
        <v>3.8744672607516469E-2</v>
      </c>
    </row>
    <row r="3183" spans="1:6" x14ac:dyDescent="0.35">
      <c r="A3183" t="s">
        <v>15</v>
      </c>
      <c r="B3183" t="s">
        <v>28</v>
      </c>
      <c r="C3183" s="11">
        <v>1971</v>
      </c>
      <c r="D3183" s="11">
        <v>1071</v>
      </c>
      <c r="E3183" s="12">
        <f t="shared" si="161"/>
        <v>3.4692753717080755</v>
      </c>
      <c r="F3183" s="12">
        <f t="shared" si="162"/>
        <v>0.8136381247578458</v>
      </c>
    </row>
    <row r="3184" spans="1:6" x14ac:dyDescent="0.35">
      <c r="A3184" t="s">
        <v>36</v>
      </c>
      <c r="B3184" t="s">
        <v>28</v>
      </c>
      <c r="C3184" s="11">
        <v>1971</v>
      </c>
      <c r="D3184" s="11">
        <v>856</v>
      </c>
      <c r="E3184" s="12">
        <f t="shared" si="161"/>
        <v>2.7728288685173785</v>
      </c>
      <c r="F3184" s="12">
        <f t="shared" si="162"/>
        <v>0.65030274023596268</v>
      </c>
    </row>
    <row r="3185" spans="1:6" x14ac:dyDescent="0.35">
      <c r="A3185" t="s">
        <v>17</v>
      </c>
      <c r="B3185" t="s">
        <v>28</v>
      </c>
      <c r="C3185" s="11">
        <v>1971</v>
      </c>
      <c r="D3185" s="11">
        <v>1160</v>
      </c>
      <c r="E3185" s="12">
        <f t="shared" si="161"/>
        <v>3.7575718311684101</v>
      </c>
      <c r="F3185" s="12">
        <f t="shared" si="162"/>
        <v>0.88125137695527644</v>
      </c>
    </row>
    <row r="3186" spans="1:6" x14ac:dyDescent="0.35">
      <c r="A3186" t="s">
        <v>100</v>
      </c>
      <c r="B3186" t="s">
        <v>28</v>
      </c>
      <c r="C3186" s="11">
        <v>1971</v>
      </c>
      <c r="D3186" s="11">
        <v>191</v>
      </c>
      <c r="E3186" s="12">
        <f t="shared" si="161"/>
        <v>0.61870363771824688</v>
      </c>
      <c r="F3186" s="12">
        <f t="shared" si="162"/>
        <v>0.14510259741246362</v>
      </c>
    </row>
    <row r="3187" spans="1:6" x14ac:dyDescent="0.35">
      <c r="A3187" t="s">
        <v>101</v>
      </c>
      <c r="B3187" t="s">
        <v>28</v>
      </c>
      <c r="C3187" s="11">
        <v>1971</v>
      </c>
      <c r="D3187" s="11">
        <v>1048</v>
      </c>
      <c r="E3187" s="12">
        <f t="shared" si="161"/>
        <v>3.3947717922969778</v>
      </c>
      <c r="F3187" s="12">
        <f t="shared" si="162"/>
        <v>0.79616503711131881</v>
      </c>
    </row>
    <row r="3188" spans="1:6" x14ac:dyDescent="0.35">
      <c r="A3188" t="s">
        <v>38</v>
      </c>
      <c r="B3188" t="s">
        <v>28</v>
      </c>
      <c r="C3188" s="11">
        <v>1971</v>
      </c>
      <c r="D3188" s="11">
        <v>1068</v>
      </c>
      <c r="E3188" s="12">
        <f t="shared" si="161"/>
        <v>3.4595575135240191</v>
      </c>
      <c r="F3188" s="12">
        <f t="shared" si="162"/>
        <v>0.81135902636916835</v>
      </c>
    </row>
    <row r="3189" spans="1:6" x14ac:dyDescent="0.35">
      <c r="A3189" t="s">
        <v>24</v>
      </c>
      <c r="B3189" t="s">
        <v>28</v>
      </c>
      <c r="C3189" s="11">
        <v>1971</v>
      </c>
      <c r="D3189" s="11">
        <v>30871</v>
      </c>
      <c r="E3189" s="12">
        <f t="shared" si="161"/>
        <v>100</v>
      </c>
      <c r="F3189" s="12">
        <f t="shared" si="162"/>
        <v>23.452682118953742</v>
      </c>
    </row>
    <row r="3190" spans="1:6" x14ac:dyDescent="0.35">
      <c r="A3190" t="s">
        <v>102</v>
      </c>
      <c r="B3190" t="s">
        <v>73</v>
      </c>
      <c r="C3190" s="11">
        <v>1971</v>
      </c>
      <c r="D3190" s="11">
        <v>295</v>
      </c>
      <c r="E3190" s="12">
        <f t="shared" ref="E3190:E3225" si="163">(D3190/100221)*100</f>
        <v>0.29434948763233254</v>
      </c>
      <c r="F3190" s="12">
        <f t="shared" si="162"/>
        <v>0.2241113415532815</v>
      </c>
    </row>
    <row r="3191" spans="1:6" x14ac:dyDescent="0.35">
      <c r="A3191" t="s">
        <v>74</v>
      </c>
      <c r="B3191" t="s">
        <v>73</v>
      </c>
      <c r="C3191" s="11">
        <v>1971</v>
      </c>
      <c r="D3191" s="11">
        <v>6418</v>
      </c>
      <c r="E3191" s="12">
        <f t="shared" si="163"/>
        <v>6.4038474970315606</v>
      </c>
      <c r="F3191" s="12">
        <f t="shared" si="162"/>
        <v>4.875751152843935</v>
      </c>
    </row>
    <row r="3192" spans="1:6" x14ac:dyDescent="0.35">
      <c r="A3192" t="s">
        <v>104</v>
      </c>
      <c r="B3192" t="s">
        <v>73</v>
      </c>
      <c r="C3192" s="11">
        <v>1971</v>
      </c>
      <c r="D3192" s="11">
        <v>75</v>
      </c>
      <c r="E3192" s="12">
        <f t="shared" si="163"/>
        <v>7.4834615499745558E-2</v>
      </c>
      <c r="F3192" s="12">
        <f t="shared" si="162"/>
        <v>5.6977459716935977E-2</v>
      </c>
    </row>
    <row r="3193" spans="1:6" x14ac:dyDescent="0.35">
      <c r="A3193" t="s">
        <v>40</v>
      </c>
      <c r="B3193" t="s">
        <v>73</v>
      </c>
      <c r="C3193" s="11">
        <v>1971</v>
      </c>
      <c r="D3193" s="11">
        <v>1583</v>
      </c>
      <c r="E3193" s="12">
        <f t="shared" si="163"/>
        <v>1.5795092844812963</v>
      </c>
      <c r="F3193" s="12">
        <f t="shared" si="162"/>
        <v>1.2026042497587954</v>
      </c>
    </row>
    <row r="3194" spans="1:6" x14ac:dyDescent="0.35">
      <c r="A3194" t="s">
        <v>105</v>
      </c>
      <c r="B3194" t="s">
        <v>73</v>
      </c>
      <c r="C3194" s="11">
        <v>1971</v>
      </c>
      <c r="D3194" s="11">
        <v>54</v>
      </c>
      <c r="E3194" s="12">
        <f t="shared" si="163"/>
        <v>5.388092315981681E-2</v>
      </c>
      <c r="F3194" s="12">
        <f t="shared" si="162"/>
        <v>4.1023770996193906E-2</v>
      </c>
    </row>
    <row r="3195" spans="1:6" x14ac:dyDescent="0.35">
      <c r="A3195" t="s">
        <v>85</v>
      </c>
      <c r="B3195" t="s">
        <v>73</v>
      </c>
      <c r="C3195" s="11">
        <v>1971</v>
      </c>
      <c r="D3195" s="11">
        <v>810</v>
      </c>
      <c r="E3195" s="12">
        <f t="shared" si="163"/>
        <v>0.80821384739725199</v>
      </c>
      <c r="F3195" s="12">
        <f t="shared" si="162"/>
        <v>0.61535656494290858</v>
      </c>
    </row>
    <row r="3196" spans="1:6" x14ac:dyDescent="0.35">
      <c r="A3196" t="s">
        <v>41</v>
      </c>
      <c r="B3196" t="s">
        <v>73</v>
      </c>
      <c r="C3196" s="11">
        <v>1971</v>
      </c>
      <c r="D3196" s="11">
        <v>149</v>
      </c>
      <c r="E3196" s="12">
        <f t="shared" si="163"/>
        <v>0.14867143612616118</v>
      </c>
      <c r="F3196" s="12">
        <f t="shared" si="162"/>
        <v>0.11319521997097948</v>
      </c>
    </row>
    <row r="3197" spans="1:6" x14ac:dyDescent="0.35">
      <c r="A3197" t="s">
        <v>42</v>
      </c>
      <c r="B3197" t="s">
        <v>73</v>
      </c>
      <c r="C3197" s="11">
        <v>1971</v>
      </c>
      <c r="D3197" s="11">
        <v>3898</v>
      </c>
      <c r="E3197" s="12">
        <f t="shared" si="163"/>
        <v>3.8894044162401094</v>
      </c>
      <c r="F3197" s="12">
        <f t="shared" si="162"/>
        <v>2.9613085063548863</v>
      </c>
    </row>
    <row r="3198" spans="1:6" x14ac:dyDescent="0.35">
      <c r="A3198" t="s">
        <v>43</v>
      </c>
      <c r="B3198" t="s">
        <v>73</v>
      </c>
      <c r="C3198" s="11">
        <v>1971</v>
      </c>
      <c r="D3198" s="11">
        <v>25795</v>
      </c>
      <c r="E3198" s="12">
        <f t="shared" si="163"/>
        <v>25.738118757545823</v>
      </c>
      <c r="F3198" s="12">
        <f t="shared" si="162"/>
        <v>19.596447645311514</v>
      </c>
    </row>
    <row r="3199" spans="1:6" x14ac:dyDescent="0.35">
      <c r="A3199" t="s">
        <v>87</v>
      </c>
      <c r="B3199" t="s">
        <v>73</v>
      </c>
      <c r="C3199" s="11">
        <v>1971</v>
      </c>
      <c r="D3199" s="11">
        <v>711</v>
      </c>
      <c r="E3199" s="12">
        <f t="shared" si="163"/>
        <v>0.70943215493758793</v>
      </c>
      <c r="F3199" s="12">
        <f t="shared" si="162"/>
        <v>0.54014631811655311</v>
      </c>
    </row>
    <row r="3200" spans="1:6" x14ac:dyDescent="0.35">
      <c r="A3200" t="s">
        <v>75</v>
      </c>
      <c r="B3200" t="s">
        <v>73</v>
      </c>
      <c r="C3200" s="11">
        <v>1971</v>
      </c>
      <c r="D3200" s="11">
        <v>1188</v>
      </c>
      <c r="E3200" s="12">
        <f t="shared" si="163"/>
        <v>1.1853803095159698</v>
      </c>
      <c r="F3200" s="12">
        <f t="shared" si="162"/>
        <v>0.90252296191626591</v>
      </c>
    </row>
    <row r="3201" spans="1:6" x14ac:dyDescent="0.35">
      <c r="A3201" t="s">
        <v>88</v>
      </c>
      <c r="B3201" t="s">
        <v>73</v>
      </c>
      <c r="C3201" s="11">
        <v>1971</v>
      </c>
      <c r="D3201" s="11">
        <v>742</v>
      </c>
      <c r="E3201" s="12">
        <f t="shared" si="163"/>
        <v>0.74036379601081603</v>
      </c>
      <c r="F3201" s="12">
        <f t="shared" si="162"/>
        <v>0.56369700146621993</v>
      </c>
    </row>
    <row r="3202" spans="1:6" x14ac:dyDescent="0.35">
      <c r="A3202" t="s">
        <v>119</v>
      </c>
      <c r="B3202" t="s">
        <v>73</v>
      </c>
      <c r="C3202" s="11">
        <v>1971</v>
      </c>
      <c r="D3202" s="11">
        <v>283</v>
      </c>
      <c r="E3202" s="12">
        <f t="shared" si="163"/>
        <v>0.28237594915237324</v>
      </c>
      <c r="F3202" s="12">
        <f t="shared" si="162"/>
        <v>0.21499494799857177</v>
      </c>
    </row>
    <row r="3203" spans="1:6" x14ac:dyDescent="0.35">
      <c r="A3203" t="s">
        <v>76</v>
      </c>
      <c r="B3203" t="s">
        <v>73</v>
      </c>
      <c r="C3203" s="11">
        <v>1971</v>
      </c>
      <c r="D3203" s="11">
        <v>12428</v>
      </c>
      <c r="E3203" s="12">
        <f t="shared" si="163"/>
        <v>12.400594685744505</v>
      </c>
      <c r="F3203" s="12">
        <f t="shared" si="162"/>
        <v>9.4415449248277383</v>
      </c>
    </row>
    <row r="3204" spans="1:6" x14ac:dyDescent="0.35">
      <c r="A3204" t="s">
        <v>109</v>
      </c>
      <c r="B3204" t="s">
        <v>73</v>
      </c>
      <c r="C3204" s="11">
        <v>1971</v>
      </c>
      <c r="D3204" s="11">
        <v>229</v>
      </c>
      <c r="E3204" s="12">
        <f t="shared" si="163"/>
        <v>0.22849502599255644</v>
      </c>
      <c r="F3204" s="12">
        <f t="shared" si="162"/>
        <v>0.17397117700237785</v>
      </c>
    </row>
    <row r="3205" spans="1:6" x14ac:dyDescent="0.35">
      <c r="A3205" t="s">
        <v>53</v>
      </c>
      <c r="B3205" t="s">
        <v>73</v>
      </c>
      <c r="C3205" s="11">
        <v>1971</v>
      </c>
      <c r="D3205" s="11">
        <v>20</v>
      </c>
      <c r="E3205" s="12">
        <f t="shared" si="163"/>
        <v>1.9955897466598819E-2</v>
      </c>
      <c r="F3205" s="12">
        <f t="shared" si="162"/>
        <v>1.5193989257849594E-2</v>
      </c>
    </row>
    <row r="3206" spans="1:6" x14ac:dyDescent="0.35">
      <c r="A3206" t="s">
        <v>78</v>
      </c>
      <c r="B3206" t="s">
        <v>73</v>
      </c>
      <c r="C3206" s="11">
        <v>1971</v>
      </c>
      <c r="D3206" s="11">
        <v>1855</v>
      </c>
      <c r="E3206" s="12">
        <f t="shared" si="163"/>
        <v>1.8509094900270404</v>
      </c>
      <c r="F3206" s="12">
        <f t="shared" si="162"/>
        <v>1.4092425036655498</v>
      </c>
    </row>
    <row r="3207" spans="1:6" x14ac:dyDescent="0.35">
      <c r="A3207" t="s">
        <v>54</v>
      </c>
      <c r="B3207" t="s">
        <v>73</v>
      </c>
      <c r="C3207" s="11">
        <v>1971</v>
      </c>
      <c r="D3207" s="11">
        <v>121</v>
      </c>
      <c r="E3207" s="12">
        <f t="shared" si="163"/>
        <v>0.12073317967292285</v>
      </c>
      <c r="F3207" s="12">
        <f t="shared" si="162"/>
        <v>9.1923635009990054E-2</v>
      </c>
    </row>
    <row r="3208" spans="1:6" x14ac:dyDescent="0.35">
      <c r="A3208" t="s">
        <v>55</v>
      </c>
      <c r="B3208" t="s">
        <v>73</v>
      </c>
      <c r="C3208" s="11">
        <v>1971</v>
      </c>
      <c r="D3208" s="11">
        <v>6440</v>
      </c>
      <c r="E3208" s="12">
        <f t="shared" si="163"/>
        <v>6.4257989842448193</v>
      </c>
      <c r="F3208" s="12">
        <f t="shared" si="162"/>
        <v>4.8924645410275698</v>
      </c>
    </row>
    <row r="3209" spans="1:6" x14ac:dyDescent="0.35">
      <c r="A3209" t="s">
        <v>79</v>
      </c>
      <c r="B3209" t="s">
        <v>73</v>
      </c>
      <c r="C3209" s="11">
        <v>1971</v>
      </c>
      <c r="D3209" s="11">
        <v>71</v>
      </c>
      <c r="E3209" s="12">
        <f t="shared" si="163"/>
        <v>7.08434360064258E-2</v>
      </c>
      <c r="F3209" s="12">
        <f t="shared" si="162"/>
        <v>5.3938661865366062E-2</v>
      </c>
    </row>
    <row r="3210" spans="1:6" x14ac:dyDescent="0.35">
      <c r="A3210" t="s">
        <v>57</v>
      </c>
      <c r="B3210" t="s">
        <v>73</v>
      </c>
      <c r="C3210" s="11">
        <v>1971</v>
      </c>
      <c r="D3210" s="11">
        <v>76</v>
      </c>
      <c r="E3210" s="12">
        <f t="shared" si="163"/>
        <v>7.5832410373075504E-2</v>
      </c>
      <c r="F3210" s="12">
        <f t="shared" si="162"/>
        <v>5.7737159179828454E-2</v>
      </c>
    </row>
    <row r="3211" spans="1:6" x14ac:dyDescent="0.35">
      <c r="A3211" t="s">
        <v>59</v>
      </c>
      <c r="B3211" t="s">
        <v>73</v>
      </c>
      <c r="C3211" s="11">
        <v>1971</v>
      </c>
      <c r="D3211" s="11">
        <v>3839</v>
      </c>
      <c r="E3211" s="12">
        <f t="shared" si="163"/>
        <v>3.8305345187136428</v>
      </c>
      <c r="F3211" s="12">
        <f t="shared" si="162"/>
        <v>2.9164862380442296</v>
      </c>
    </row>
    <row r="3212" spans="1:6" x14ac:dyDescent="0.35">
      <c r="A3212" t="s">
        <v>60</v>
      </c>
      <c r="B3212" t="s">
        <v>73</v>
      </c>
      <c r="C3212" s="11">
        <v>1971</v>
      </c>
      <c r="D3212" s="11">
        <v>2420</v>
      </c>
      <c r="E3212" s="12">
        <f t="shared" si="163"/>
        <v>2.414663593458457</v>
      </c>
      <c r="F3212" s="12">
        <f t="shared" si="162"/>
        <v>1.8384727001998009</v>
      </c>
    </row>
    <row r="3213" spans="1:6" x14ac:dyDescent="0.35">
      <c r="A3213" t="s">
        <v>113</v>
      </c>
      <c r="B3213" t="s">
        <v>73</v>
      </c>
      <c r="C3213" s="11">
        <v>1971</v>
      </c>
      <c r="D3213" s="11">
        <v>101</v>
      </c>
      <c r="E3213" s="12">
        <f t="shared" si="163"/>
        <v>0.10077728220632402</v>
      </c>
      <c r="F3213" s="12">
        <f t="shared" si="162"/>
        <v>7.672964575214046E-2</v>
      </c>
    </row>
    <row r="3214" spans="1:6" x14ac:dyDescent="0.35">
      <c r="A3214" t="s">
        <v>115</v>
      </c>
      <c r="B3214" t="s">
        <v>73</v>
      </c>
      <c r="C3214" s="11">
        <v>1971</v>
      </c>
      <c r="D3214" s="11">
        <v>394</v>
      </c>
      <c r="E3214" s="12">
        <f t="shared" si="163"/>
        <v>0.39313118009199666</v>
      </c>
      <c r="F3214" s="12">
        <f t="shared" si="162"/>
        <v>0.29932158837963702</v>
      </c>
    </row>
    <row r="3215" spans="1:6" x14ac:dyDescent="0.35">
      <c r="A3215" t="s">
        <v>63</v>
      </c>
      <c r="B3215" t="s">
        <v>73</v>
      </c>
      <c r="C3215" s="11">
        <v>1971</v>
      </c>
      <c r="D3215" s="11">
        <v>2084</v>
      </c>
      <c r="E3215" s="12">
        <f t="shared" si="163"/>
        <v>2.0794045160195966</v>
      </c>
      <c r="F3215" s="12">
        <f t="shared" si="162"/>
        <v>1.583213680667928</v>
      </c>
    </row>
    <row r="3216" spans="1:6" x14ac:dyDescent="0.35">
      <c r="A3216" t="s">
        <v>80</v>
      </c>
      <c r="B3216" t="s">
        <v>73</v>
      </c>
      <c r="C3216" s="11">
        <v>1971</v>
      </c>
      <c r="D3216" s="11">
        <v>2135</v>
      </c>
      <c r="E3216" s="12">
        <f t="shared" si="163"/>
        <v>2.1302920545594235</v>
      </c>
      <c r="F3216" s="12">
        <f t="shared" si="162"/>
        <v>1.6219583532754445</v>
      </c>
    </row>
    <row r="3217" spans="1:6" x14ac:dyDescent="0.35">
      <c r="A3217" t="s">
        <v>64</v>
      </c>
      <c r="B3217" t="s">
        <v>73</v>
      </c>
      <c r="C3217" s="11">
        <v>1971</v>
      </c>
      <c r="D3217" s="11">
        <v>2218</v>
      </c>
      <c r="E3217" s="12">
        <f t="shared" si="163"/>
        <v>2.2131090290458086</v>
      </c>
      <c r="F3217" s="12">
        <f t="shared" si="162"/>
        <v>1.68501340869552</v>
      </c>
    </row>
    <row r="3218" spans="1:6" x14ac:dyDescent="0.35">
      <c r="A3218" t="s">
        <v>90</v>
      </c>
      <c r="B3218" t="s">
        <v>73</v>
      </c>
      <c r="C3218" s="11">
        <v>1971</v>
      </c>
      <c r="D3218" s="11">
        <v>1646</v>
      </c>
      <c r="E3218" s="12">
        <f t="shared" si="163"/>
        <v>1.6423703615010825</v>
      </c>
      <c r="F3218" s="12">
        <f t="shared" si="162"/>
        <v>1.2504653159210217</v>
      </c>
    </row>
    <row r="3219" spans="1:6" x14ac:dyDescent="0.35">
      <c r="A3219" t="s">
        <v>81</v>
      </c>
      <c r="B3219" t="s">
        <v>73</v>
      </c>
      <c r="C3219" s="11">
        <v>1971</v>
      </c>
      <c r="D3219" s="11">
        <v>99</v>
      </c>
      <c r="E3219" s="12">
        <f t="shared" si="163"/>
        <v>9.8781692459664158E-2</v>
      </c>
      <c r="F3219" s="12">
        <f t="shared" si="162"/>
        <v>7.5210246826355492E-2</v>
      </c>
    </row>
    <row r="3220" spans="1:6" x14ac:dyDescent="0.35">
      <c r="A3220" t="s">
        <v>65</v>
      </c>
      <c r="B3220" t="s">
        <v>73</v>
      </c>
      <c r="C3220" s="11">
        <v>1971</v>
      </c>
      <c r="D3220" s="11">
        <v>47</v>
      </c>
      <c r="E3220" s="12">
        <f t="shared" si="163"/>
        <v>4.689635904650722E-2</v>
      </c>
      <c r="F3220" s="12">
        <f t="shared" si="162"/>
        <v>3.5705874755946547E-2</v>
      </c>
    </row>
    <row r="3221" spans="1:6" x14ac:dyDescent="0.35">
      <c r="A3221" t="s">
        <v>116</v>
      </c>
      <c r="B3221" t="s">
        <v>73</v>
      </c>
      <c r="C3221" s="11">
        <v>1971</v>
      </c>
      <c r="D3221" s="11">
        <v>231</v>
      </c>
      <c r="E3221" s="12">
        <f t="shared" si="163"/>
        <v>0.23049061573921634</v>
      </c>
      <c r="F3221" s="12">
        <f t="shared" si="162"/>
        <v>0.17549057592816281</v>
      </c>
    </row>
    <row r="3222" spans="1:6" x14ac:dyDescent="0.35">
      <c r="A3222" t="s">
        <v>91</v>
      </c>
      <c r="B3222" t="s">
        <v>73</v>
      </c>
      <c r="C3222" s="11">
        <v>1971</v>
      </c>
      <c r="D3222" s="11">
        <v>447</v>
      </c>
      <c r="E3222" s="12">
        <f t="shared" si="163"/>
        <v>0.44601430837848355</v>
      </c>
      <c r="F3222" s="12">
        <f t="shared" si="162"/>
        <v>0.33958565991293849</v>
      </c>
    </row>
    <row r="3223" spans="1:6" x14ac:dyDescent="0.35">
      <c r="A3223" t="s">
        <v>82</v>
      </c>
      <c r="B3223" t="s">
        <v>73</v>
      </c>
      <c r="C3223" s="11">
        <v>1971</v>
      </c>
      <c r="D3223" s="11">
        <v>1849</v>
      </c>
      <c r="E3223" s="12">
        <f t="shared" si="163"/>
        <v>1.8449227207870604</v>
      </c>
      <c r="F3223" s="12">
        <f t="shared" si="162"/>
        <v>1.4046843068881951</v>
      </c>
    </row>
    <row r="3224" spans="1:6" x14ac:dyDescent="0.35">
      <c r="A3224" t="s">
        <v>68</v>
      </c>
      <c r="B3224" t="s">
        <v>73</v>
      </c>
      <c r="C3224" s="11">
        <v>1971</v>
      </c>
      <c r="D3224" s="11">
        <v>19470</v>
      </c>
      <c r="E3224" s="12">
        <f t="shared" si="163"/>
        <v>19.427066183733949</v>
      </c>
      <c r="F3224" s="12">
        <f t="shared" si="162"/>
        <v>14.79134854251658</v>
      </c>
    </row>
    <row r="3225" spans="1:6" x14ac:dyDescent="0.35">
      <c r="A3225" t="s">
        <v>70</v>
      </c>
      <c r="B3225" t="s">
        <v>73</v>
      </c>
      <c r="C3225" s="11">
        <v>1971</v>
      </c>
      <c r="D3225" s="11">
        <v>100221</v>
      </c>
      <c r="E3225" s="12">
        <f t="shared" si="163"/>
        <v>100</v>
      </c>
      <c r="F3225" s="12">
        <f t="shared" si="162"/>
        <v>76.137839870547211</v>
      </c>
    </row>
    <row r="3226" spans="1:6" x14ac:dyDescent="0.35">
      <c r="A3226" t="s">
        <v>103</v>
      </c>
      <c r="C3226" s="11">
        <v>1971</v>
      </c>
      <c r="D3226" s="11">
        <v>217</v>
      </c>
      <c r="F3226" s="12">
        <f t="shared" si="162"/>
        <v>0.1648547834476681</v>
      </c>
    </row>
    <row r="3227" spans="1:6" x14ac:dyDescent="0.35">
      <c r="A3227" t="s">
        <v>111</v>
      </c>
      <c r="B3227" t="s">
        <v>73</v>
      </c>
      <c r="C3227" s="11">
        <v>1971</v>
      </c>
      <c r="D3227" s="11">
        <v>322</v>
      </c>
      <c r="F3227" s="12">
        <f t="shared" si="162"/>
        <v>0.24462322705137846</v>
      </c>
    </row>
  </sheetData>
  <sortState ref="A577:E642">
    <sortCondition descending="1" ref="B130:B195"/>
    <sortCondition ref="A130:A19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9"/>
  <sheetViews>
    <sheetView tabSelected="1" workbookViewId="0">
      <selection activeCell="G2329" sqref="G2329"/>
    </sheetView>
  </sheetViews>
  <sheetFormatPr defaultRowHeight="14.5" x14ac:dyDescent="0.35"/>
  <cols>
    <col min="1" max="1" width="20.1796875" bestFit="1" customWidth="1"/>
    <col min="2" max="2" width="7.453125" customWidth="1"/>
    <col min="3" max="3" width="6.81640625" style="11" customWidth="1"/>
    <col min="4" max="4" width="8.7265625" style="11"/>
    <col min="5" max="5" width="10.26953125" style="12" bestFit="1" customWidth="1"/>
    <col min="6" max="6" width="8.7265625" style="11"/>
    <col min="7" max="7" width="10.54296875" style="11" bestFit="1" customWidth="1"/>
  </cols>
  <sheetData>
    <row r="1" spans="1:7" x14ac:dyDescent="0.35">
      <c r="A1" s="18" t="s">
        <v>26</v>
      </c>
      <c r="B1" s="18" t="s">
        <v>27</v>
      </c>
      <c r="C1" s="18" t="s">
        <v>25</v>
      </c>
      <c r="D1" s="18" t="s">
        <v>29</v>
      </c>
      <c r="E1" s="19" t="s">
        <v>135</v>
      </c>
      <c r="F1" s="18" t="s">
        <v>173</v>
      </c>
      <c r="G1" s="18" t="s">
        <v>149</v>
      </c>
    </row>
    <row r="2" spans="1:7" x14ac:dyDescent="0.35">
      <c r="A2" s="20" t="s">
        <v>0</v>
      </c>
      <c r="B2" s="20" t="s">
        <v>28</v>
      </c>
      <c r="C2" s="20">
        <v>2019</v>
      </c>
      <c r="D2" s="20">
        <v>324</v>
      </c>
      <c r="E2" s="21">
        <v>3601.6</v>
      </c>
      <c r="F2" s="20">
        <v>22.1</v>
      </c>
      <c r="G2" s="20">
        <v>981.7</v>
      </c>
    </row>
    <row r="3" spans="1:7" x14ac:dyDescent="0.35">
      <c r="A3" s="20" t="s">
        <v>1</v>
      </c>
      <c r="B3" s="20" t="s">
        <v>28</v>
      </c>
      <c r="C3" s="20">
        <v>2019</v>
      </c>
      <c r="D3" s="20">
        <v>60</v>
      </c>
      <c r="E3" s="21">
        <v>113.2</v>
      </c>
      <c r="F3" s="20">
        <v>22.7</v>
      </c>
      <c r="G3" s="20">
        <v>2125.69</v>
      </c>
    </row>
    <row r="4" spans="1:7" x14ac:dyDescent="0.35">
      <c r="A4" s="20" t="s">
        <v>30</v>
      </c>
      <c r="B4" s="20" t="s">
        <v>28</v>
      </c>
      <c r="C4" s="20">
        <v>2019</v>
      </c>
      <c r="D4" s="20">
        <v>1103</v>
      </c>
      <c r="E4" s="21">
        <v>23732.2</v>
      </c>
      <c r="F4" s="20">
        <v>16.899999999999999</v>
      </c>
      <c r="G4" s="20">
        <v>268.02999999999997</v>
      </c>
    </row>
    <row r="5" spans="1:7" x14ac:dyDescent="0.35">
      <c r="A5" s="20" t="s">
        <v>2</v>
      </c>
      <c r="B5" s="20" t="s">
        <v>28</v>
      </c>
      <c r="C5" s="20">
        <v>2019</v>
      </c>
      <c r="D5" s="20">
        <v>97</v>
      </c>
      <c r="E5" s="21"/>
      <c r="F5" s="20"/>
      <c r="G5" s="20"/>
    </row>
    <row r="6" spans="1:7" x14ac:dyDescent="0.35">
      <c r="A6" s="20" t="s">
        <v>31</v>
      </c>
      <c r="B6" s="20" t="s">
        <v>28</v>
      </c>
      <c r="C6" s="20">
        <v>2019</v>
      </c>
      <c r="D6" s="20">
        <v>89357</v>
      </c>
      <c r="E6" s="21">
        <v>642067.1</v>
      </c>
      <c r="F6" s="20">
        <v>23.6</v>
      </c>
      <c r="G6" s="20">
        <v>912.72</v>
      </c>
    </row>
    <row r="7" spans="1:7" x14ac:dyDescent="0.35">
      <c r="A7" s="20" t="s">
        <v>3</v>
      </c>
      <c r="B7" s="20" t="s">
        <v>28</v>
      </c>
      <c r="C7" s="20">
        <v>2019</v>
      </c>
      <c r="D7" s="20">
        <v>4553</v>
      </c>
      <c r="E7" s="21">
        <v>36751.599999999999</v>
      </c>
      <c r="F7" s="20">
        <v>20.5</v>
      </c>
      <c r="G7" s="20">
        <v>366.81</v>
      </c>
    </row>
    <row r="8" spans="1:7" x14ac:dyDescent="0.35">
      <c r="A8" s="20" t="s">
        <v>4</v>
      </c>
      <c r="B8" s="20" t="s">
        <v>28</v>
      </c>
      <c r="C8" s="20">
        <v>2019</v>
      </c>
      <c r="D8" s="20">
        <v>17546</v>
      </c>
      <c r="E8" s="21">
        <v>322574.59999999998</v>
      </c>
      <c r="F8" s="20">
        <v>19.899999999999999</v>
      </c>
      <c r="G8" s="20">
        <v>276.02999999999997</v>
      </c>
    </row>
    <row r="9" spans="1:7" x14ac:dyDescent="0.35">
      <c r="A9" s="20" t="s">
        <v>5</v>
      </c>
      <c r="B9" s="20" t="s">
        <v>28</v>
      </c>
      <c r="C9" s="20">
        <v>2019</v>
      </c>
      <c r="D9" s="20">
        <v>1569</v>
      </c>
      <c r="E9" s="21">
        <v>13462.4</v>
      </c>
      <c r="F9" s="20">
        <v>22.7</v>
      </c>
      <c r="G9" s="20">
        <v>728.21</v>
      </c>
    </row>
    <row r="10" spans="1:7" x14ac:dyDescent="0.35">
      <c r="A10" s="20" t="s">
        <v>6</v>
      </c>
      <c r="B10" s="20" t="s">
        <v>28</v>
      </c>
      <c r="C10" s="20">
        <v>2019</v>
      </c>
      <c r="D10" s="20">
        <v>362</v>
      </c>
      <c r="E10" s="21">
        <v>1612.6</v>
      </c>
      <c r="F10" s="20">
        <v>22.8</v>
      </c>
      <c r="G10" s="20">
        <v>1478.6</v>
      </c>
    </row>
    <row r="11" spans="1:7" x14ac:dyDescent="0.35">
      <c r="A11" s="20" t="s">
        <v>7</v>
      </c>
      <c r="B11" s="20" t="s">
        <v>28</v>
      </c>
      <c r="C11" s="20">
        <v>2019</v>
      </c>
      <c r="D11" s="20">
        <v>153</v>
      </c>
      <c r="E11" s="21">
        <v>670.1</v>
      </c>
      <c r="F11" s="20">
        <v>23</v>
      </c>
      <c r="G11" s="20">
        <v>1257.25</v>
      </c>
    </row>
    <row r="12" spans="1:7" x14ac:dyDescent="0.35">
      <c r="A12" s="20" t="s">
        <v>8</v>
      </c>
      <c r="B12" s="20" t="s">
        <v>28</v>
      </c>
      <c r="C12" s="20">
        <v>2019</v>
      </c>
      <c r="D12" s="20">
        <v>995</v>
      </c>
      <c r="E12" s="21">
        <v>4747.8999999999996</v>
      </c>
      <c r="F12" s="20">
        <v>21.3</v>
      </c>
      <c r="G12" s="20">
        <v>621.14</v>
      </c>
    </row>
    <row r="13" spans="1:7" x14ac:dyDescent="0.35">
      <c r="A13" s="20" t="s">
        <v>9</v>
      </c>
      <c r="B13" s="20" t="s">
        <v>28</v>
      </c>
      <c r="C13" s="20">
        <v>2019</v>
      </c>
      <c r="D13" s="20">
        <v>120</v>
      </c>
      <c r="E13" s="21">
        <v>417.2</v>
      </c>
      <c r="F13" s="20">
        <v>22.9</v>
      </c>
      <c r="G13" s="20">
        <v>2050.21</v>
      </c>
    </row>
    <row r="14" spans="1:7" x14ac:dyDescent="0.35">
      <c r="A14" s="20" t="s">
        <v>32</v>
      </c>
      <c r="B14" s="20" t="s">
        <v>28</v>
      </c>
      <c r="C14" s="20">
        <v>2019</v>
      </c>
      <c r="D14" s="20">
        <v>151</v>
      </c>
      <c r="E14" s="21">
        <v>32.1</v>
      </c>
      <c r="F14" s="20">
        <v>21.9</v>
      </c>
      <c r="G14" s="20">
        <v>1740</v>
      </c>
    </row>
    <row r="15" spans="1:7" x14ac:dyDescent="0.35">
      <c r="A15" s="20" t="s">
        <v>33</v>
      </c>
      <c r="B15" s="20" t="s">
        <v>28</v>
      </c>
      <c r="C15" s="20">
        <v>2019</v>
      </c>
      <c r="D15" s="20">
        <v>2854</v>
      </c>
      <c r="E15" s="21">
        <v>28953.4</v>
      </c>
      <c r="F15" s="20">
        <v>23.8</v>
      </c>
      <c r="G15" s="20">
        <v>323.58</v>
      </c>
    </row>
    <row r="16" spans="1:7" x14ac:dyDescent="0.35">
      <c r="A16" s="20" t="s">
        <v>10</v>
      </c>
      <c r="B16" s="20" t="s">
        <v>28</v>
      </c>
      <c r="C16" s="20">
        <v>2019</v>
      </c>
      <c r="D16" s="20">
        <v>4324</v>
      </c>
      <c r="E16" s="21">
        <v>194275</v>
      </c>
      <c r="F16" s="20">
        <v>21.1</v>
      </c>
      <c r="G16" s="20">
        <v>277.02999999999997</v>
      </c>
    </row>
    <row r="17" spans="1:7" x14ac:dyDescent="0.35">
      <c r="A17" s="20" t="s">
        <v>11</v>
      </c>
      <c r="B17" s="20" t="s">
        <v>28</v>
      </c>
      <c r="C17" s="20">
        <v>2019</v>
      </c>
      <c r="D17" s="20">
        <v>325</v>
      </c>
      <c r="E17" s="21">
        <v>3327.3</v>
      </c>
      <c r="F17" s="20">
        <v>23.3</v>
      </c>
      <c r="G17" s="20">
        <v>505.5</v>
      </c>
    </row>
    <row r="18" spans="1:7" x14ac:dyDescent="0.35">
      <c r="A18" s="20" t="s">
        <v>23</v>
      </c>
      <c r="B18" s="20" t="s">
        <v>28</v>
      </c>
      <c r="C18" s="20">
        <v>2019</v>
      </c>
      <c r="D18" s="20">
        <v>3837</v>
      </c>
      <c r="E18" s="21">
        <v>7222</v>
      </c>
      <c r="F18" s="20">
        <v>23.5</v>
      </c>
      <c r="G18" s="20">
        <v>314.97000000000003</v>
      </c>
    </row>
    <row r="19" spans="1:7" x14ac:dyDescent="0.35">
      <c r="A19" s="20" t="s">
        <v>34</v>
      </c>
      <c r="B19" s="20" t="s">
        <v>28</v>
      </c>
      <c r="C19" s="20">
        <v>2019</v>
      </c>
      <c r="D19" s="20">
        <v>145</v>
      </c>
      <c r="E19" s="21">
        <v>803.1</v>
      </c>
      <c r="F19" s="20">
        <v>19.899999999999999</v>
      </c>
      <c r="G19" s="20">
        <v>316.35000000000002</v>
      </c>
    </row>
    <row r="20" spans="1:7" x14ac:dyDescent="0.35">
      <c r="A20" s="20" t="s">
        <v>12</v>
      </c>
      <c r="B20" s="20" t="s">
        <v>28</v>
      </c>
      <c r="C20" s="20">
        <v>2019</v>
      </c>
      <c r="D20" s="20">
        <v>43</v>
      </c>
      <c r="E20" s="21">
        <v>206.9</v>
      </c>
      <c r="F20" s="20">
        <v>21.6</v>
      </c>
      <c r="G20" s="20">
        <v>1862.76</v>
      </c>
    </row>
    <row r="21" spans="1:7" x14ac:dyDescent="0.35">
      <c r="A21" s="20" t="s">
        <v>13</v>
      </c>
      <c r="B21" s="20" t="s">
        <v>28</v>
      </c>
      <c r="C21" s="20">
        <v>2019</v>
      </c>
      <c r="D21" s="20">
        <v>324</v>
      </c>
      <c r="E21" s="21">
        <v>1375.5</v>
      </c>
      <c r="F21" s="20">
        <v>22.3</v>
      </c>
      <c r="G21" s="20">
        <v>1640.53</v>
      </c>
    </row>
    <row r="22" spans="1:7" x14ac:dyDescent="0.35">
      <c r="A22" s="20" t="s">
        <v>35</v>
      </c>
      <c r="B22" s="20" t="s">
        <v>28</v>
      </c>
      <c r="C22" s="20">
        <v>2019</v>
      </c>
      <c r="D22" s="20">
        <v>15768</v>
      </c>
      <c r="E22" s="21">
        <v>246925.3</v>
      </c>
      <c r="F22" s="20">
        <v>22.1</v>
      </c>
      <c r="G22" s="20">
        <v>465.75</v>
      </c>
    </row>
    <row r="23" spans="1:7" x14ac:dyDescent="0.35">
      <c r="A23" s="20" t="s">
        <v>14</v>
      </c>
      <c r="B23" s="20" t="s">
        <v>28</v>
      </c>
      <c r="C23" s="20">
        <v>2019</v>
      </c>
      <c r="D23" s="20">
        <v>321</v>
      </c>
      <c r="E23" s="21">
        <v>973.2</v>
      </c>
      <c r="F23" s="20">
        <v>23.6</v>
      </c>
      <c r="G23" s="20">
        <v>2112.1</v>
      </c>
    </row>
    <row r="24" spans="1:7" x14ac:dyDescent="0.35">
      <c r="A24" s="20" t="s">
        <v>15</v>
      </c>
      <c r="B24" s="20" t="s">
        <v>28</v>
      </c>
      <c r="C24" s="20">
        <v>2019</v>
      </c>
      <c r="D24" s="20">
        <v>14460</v>
      </c>
      <c r="E24" s="21">
        <v>120521.5</v>
      </c>
      <c r="F24" s="20">
        <v>22.4</v>
      </c>
      <c r="G24" s="20">
        <v>1056.95</v>
      </c>
    </row>
    <row r="25" spans="1:7" x14ac:dyDescent="0.35">
      <c r="A25" s="20" t="s">
        <v>16</v>
      </c>
      <c r="B25" s="20" t="s">
        <v>28</v>
      </c>
      <c r="C25" s="20">
        <v>2019</v>
      </c>
      <c r="D25" s="20">
        <v>330</v>
      </c>
      <c r="E25" s="21">
        <v>1036.0999999999999</v>
      </c>
      <c r="F25" s="20">
        <v>23.7</v>
      </c>
      <c r="G25" s="20">
        <v>1778.34</v>
      </c>
    </row>
    <row r="26" spans="1:7" x14ac:dyDescent="0.35">
      <c r="A26" s="20" t="s">
        <v>36</v>
      </c>
      <c r="B26" s="20" t="s">
        <v>28</v>
      </c>
      <c r="C26" s="20">
        <v>2019</v>
      </c>
      <c r="D26" s="20">
        <v>52</v>
      </c>
      <c r="E26" s="21">
        <v>24.2</v>
      </c>
      <c r="F26" s="20">
        <v>21.8</v>
      </c>
      <c r="G26" s="20">
        <v>2632.78</v>
      </c>
    </row>
    <row r="27" spans="1:7" x14ac:dyDescent="0.35">
      <c r="A27" s="20" t="s">
        <v>17</v>
      </c>
      <c r="B27" s="20" t="s">
        <v>28</v>
      </c>
      <c r="C27" s="20">
        <v>2019</v>
      </c>
      <c r="D27" s="20">
        <v>541</v>
      </c>
      <c r="E27" s="21">
        <v>3243.8</v>
      </c>
      <c r="F27" s="20">
        <v>21.3</v>
      </c>
      <c r="G27" s="20">
        <v>940.42</v>
      </c>
    </row>
    <row r="28" spans="1:7" x14ac:dyDescent="0.35">
      <c r="A28" s="20" t="s">
        <v>100</v>
      </c>
      <c r="B28" s="20" t="s">
        <v>28</v>
      </c>
      <c r="C28" s="20">
        <v>2019</v>
      </c>
      <c r="D28" s="20">
        <v>100</v>
      </c>
      <c r="E28" s="21">
        <v>16.7</v>
      </c>
      <c r="F28" s="20">
        <v>22.1</v>
      </c>
      <c r="G28" s="20">
        <v>2322.37</v>
      </c>
    </row>
    <row r="29" spans="1:7" x14ac:dyDescent="0.35">
      <c r="A29" s="20" t="s">
        <v>18</v>
      </c>
      <c r="B29" s="20" t="s">
        <v>28</v>
      </c>
      <c r="C29" s="20">
        <v>2019</v>
      </c>
      <c r="D29" s="20">
        <v>1477</v>
      </c>
      <c r="E29" s="21">
        <v>32811.800000000003</v>
      </c>
      <c r="F29" s="20">
        <v>20.7</v>
      </c>
      <c r="G29" s="20">
        <v>270.08</v>
      </c>
    </row>
    <row r="30" spans="1:7" x14ac:dyDescent="0.35">
      <c r="A30" s="20" t="s">
        <v>19</v>
      </c>
      <c r="B30" s="20" t="s">
        <v>28</v>
      </c>
      <c r="C30" s="20">
        <v>2019</v>
      </c>
      <c r="D30" s="20">
        <v>51</v>
      </c>
      <c r="E30" s="21">
        <v>66.599999999999994</v>
      </c>
      <c r="F30" s="20">
        <v>22</v>
      </c>
      <c r="G30" s="20">
        <v>1997.42</v>
      </c>
    </row>
    <row r="31" spans="1:7" x14ac:dyDescent="0.35">
      <c r="A31" s="20" t="s">
        <v>20</v>
      </c>
      <c r="B31" s="20" t="s">
        <v>28</v>
      </c>
      <c r="C31" s="20">
        <v>2019</v>
      </c>
      <c r="D31" s="20">
        <v>675</v>
      </c>
      <c r="E31" s="21">
        <v>12863</v>
      </c>
      <c r="F31" s="20">
        <v>20.9</v>
      </c>
      <c r="G31" s="20">
        <v>228.23</v>
      </c>
    </row>
    <row r="32" spans="1:7" x14ac:dyDescent="0.35">
      <c r="A32" s="20" t="s">
        <v>21</v>
      </c>
      <c r="B32" s="20" t="s">
        <v>28</v>
      </c>
      <c r="C32" s="20">
        <v>2019</v>
      </c>
      <c r="D32" s="20">
        <v>147</v>
      </c>
      <c r="E32" s="21">
        <v>3284.9</v>
      </c>
      <c r="F32" s="20">
        <v>23.4</v>
      </c>
      <c r="G32" s="20">
        <v>641.44000000000005</v>
      </c>
    </row>
    <row r="33" spans="1:7" x14ac:dyDescent="0.35">
      <c r="A33" s="20" t="s">
        <v>37</v>
      </c>
      <c r="B33" s="20" t="s">
        <v>28</v>
      </c>
      <c r="C33" s="20">
        <v>2019</v>
      </c>
      <c r="D33" s="20">
        <v>101</v>
      </c>
      <c r="E33" s="21">
        <v>1416.9</v>
      </c>
      <c r="F33" s="20">
        <v>21.7</v>
      </c>
      <c r="G33" s="20">
        <v>1035.71</v>
      </c>
    </row>
    <row r="34" spans="1:7" x14ac:dyDescent="0.35">
      <c r="A34" s="20" t="s">
        <v>22</v>
      </c>
      <c r="B34" s="20" t="s">
        <v>28</v>
      </c>
      <c r="C34" s="20">
        <v>2019</v>
      </c>
      <c r="D34" s="20">
        <v>2581</v>
      </c>
      <c r="E34" s="21">
        <v>18224.8</v>
      </c>
      <c r="F34" s="20">
        <v>25.3</v>
      </c>
      <c r="G34" s="20">
        <v>708.06</v>
      </c>
    </row>
    <row r="35" spans="1:7" x14ac:dyDescent="0.35">
      <c r="A35" s="20" t="s">
        <v>38</v>
      </c>
      <c r="B35" s="20" t="s">
        <v>28</v>
      </c>
      <c r="C35" s="20">
        <v>2019</v>
      </c>
      <c r="D35" s="20">
        <v>3781</v>
      </c>
      <c r="E35" s="21">
        <v>34029.4</v>
      </c>
      <c r="F35" s="20">
        <v>20.9</v>
      </c>
      <c r="G35" s="20">
        <v>701.96</v>
      </c>
    </row>
    <row r="36" spans="1:7" x14ac:dyDescent="0.35">
      <c r="A36" s="20" t="s">
        <v>39</v>
      </c>
      <c r="B36" s="20" t="s">
        <v>73</v>
      </c>
      <c r="C36" s="20">
        <v>2019</v>
      </c>
      <c r="D36" s="20">
        <v>76</v>
      </c>
      <c r="E36" s="21">
        <v>259.2</v>
      </c>
      <c r="F36" s="20">
        <v>24.3</v>
      </c>
      <c r="G36" s="20">
        <v>1515.53</v>
      </c>
    </row>
    <row r="37" spans="1:7" x14ac:dyDescent="0.35">
      <c r="A37" s="20" t="s">
        <v>74</v>
      </c>
      <c r="B37" s="20" t="s">
        <v>73</v>
      </c>
      <c r="C37" s="20">
        <v>2019</v>
      </c>
      <c r="D37" s="20">
        <v>863</v>
      </c>
      <c r="E37" s="21">
        <v>5951</v>
      </c>
      <c r="F37" s="20">
        <v>23.8</v>
      </c>
      <c r="G37" s="20">
        <v>544.54</v>
      </c>
    </row>
    <row r="38" spans="1:7" x14ac:dyDescent="0.35">
      <c r="A38" s="20" t="s">
        <v>40</v>
      </c>
      <c r="B38" s="20" t="s">
        <v>73</v>
      </c>
      <c r="C38" s="20">
        <v>2019</v>
      </c>
      <c r="D38" s="20">
        <v>4916</v>
      </c>
      <c r="E38" s="21">
        <v>40419.9</v>
      </c>
      <c r="F38" s="20">
        <v>23.7</v>
      </c>
      <c r="G38" s="20">
        <v>370.7</v>
      </c>
    </row>
    <row r="39" spans="1:7" x14ac:dyDescent="0.35">
      <c r="A39" s="20" t="s">
        <v>41</v>
      </c>
      <c r="B39" s="20" t="s">
        <v>73</v>
      </c>
      <c r="C39" s="20">
        <v>2019</v>
      </c>
      <c r="D39" s="20">
        <v>3309</v>
      </c>
      <c r="E39" s="21">
        <v>11822.9</v>
      </c>
      <c r="F39" s="20">
        <v>25.4</v>
      </c>
      <c r="G39" s="20">
        <v>3136.09</v>
      </c>
    </row>
    <row r="40" spans="1:7" x14ac:dyDescent="0.35">
      <c r="A40" s="20" t="s">
        <v>42</v>
      </c>
      <c r="B40" s="20" t="s">
        <v>73</v>
      </c>
      <c r="C40" s="20">
        <v>2019</v>
      </c>
      <c r="D40" s="20">
        <v>90283</v>
      </c>
      <c r="E40" s="21">
        <v>580945.19999999995</v>
      </c>
      <c r="F40" s="20">
        <v>25.5</v>
      </c>
      <c r="G40" s="20">
        <v>1769.32</v>
      </c>
    </row>
    <row r="41" spans="1:7" x14ac:dyDescent="0.35">
      <c r="A41" s="20" t="s">
        <v>43</v>
      </c>
      <c r="B41" s="20" t="s">
        <v>73</v>
      </c>
      <c r="C41" s="20">
        <v>2019</v>
      </c>
      <c r="D41" s="20">
        <v>2276</v>
      </c>
      <c r="E41" s="21">
        <v>12434.9</v>
      </c>
      <c r="F41" s="20">
        <v>23.3</v>
      </c>
      <c r="G41" s="20">
        <v>712.2</v>
      </c>
    </row>
    <row r="42" spans="1:7" x14ac:dyDescent="0.35">
      <c r="A42" s="20" t="s">
        <v>44</v>
      </c>
      <c r="B42" s="20" t="s">
        <v>73</v>
      </c>
      <c r="C42" s="20">
        <v>2019</v>
      </c>
      <c r="D42" s="20">
        <v>66</v>
      </c>
      <c r="E42" s="21">
        <v>66.2</v>
      </c>
      <c r="F42" s="20">
        <v>25.2</v>
      </c>
      <c r="G42" s="20">
        <v>1916.73</v>
      </c>
    </row>
    <row r="43" spans="1:7" x14ac:dyDescent="0.35">
      <c r="A43" s="20" t="s">
        <v>45</v>
      </c>
      <c r="B43" s="20" t="s">
        <v>73</v>
      </c>
      <c r="C43" s="20">
        <v>2019</v>
      </c>
      <c r="D43" s="20">
        <v>262</v>
      </c>
      <c r="E43" s="21">
        <v>49</v>
      </c>
      <c r="F43" s="20">
        <v>23.4</v>
      </c>
      <c r="G43" s="20"/>
    </row>
    <row r="44" spans="1:7" x14ac:dyDescent="0.35">
      <c r="A44" s="20" t="s">
        <v>46</v>
      </c>
      <c r="B44" s="20" t="s">
        <v>73</v>
      </c>
      <c r="C44" s="20">
        <v>2019</v>
      </c>
      <c r="D44" s="20">
        <v>92</v>
      </c>
      <c r="E44" s="21">
        <v>1366.9</v>
      </c>
      <c r="F44" s="20">
        <v>25.6</v>
      </c>
      <c r="G44" s="20">
        <v>334.18</v>
      </c>
    </row>
    <row r="45" spans="1:7" x14ac:dyDescent="0.35">
      <c r="A45" s="20" t="s">
        <v>47</v>
      </c>
      <c r="B45" s="20" t="s">
        <v>73</v>
      </c>
      <c r="C45" s="20">
        <v>2019</v>
      </c>
      <c r="D45" s="20">
        <v>76</v>
      </c>
      <c r="E45" s="21">
        <v>310.89999999999998</v>
      </c>
      <c r="F45" s="20">
        <v>23.8</v>
      </c>
      <c r="G45" s="20">
        <v>3010.25</v>
      </c>
    </row>
    <row r="46" spans="1:7" x14ac:dyDescent="0.35">
      <c r="A46" s="20" t="s">
        <v>85</v>
      </c>
      <c r="B46" s="20" t="s">
        <v>73</v>
      </c>
      <c r="C46" s="20">
        <v>2019</v>
      </c>
      <c r="D46" s="20">
        <v>83</v>
      </c>
      <c r="E46" s="21">
        <v>535.9</v>
      </c>
      <c r="F46" s="20">
        <v>22</v>
      </c>
      <c r="G46" s="20">
        <v>1661.2</v>
      </c>
    </row>
    <row r="47" spans="1:7" x14ac:dyDescent="0.35">
      <c r="A47" s="20" t="s">
        <v>48</v>
      </c>
      <c r="B47" s="20" t="s">
        <v>73</v>
      </c>
      <c r="C47" s="20">
        <v>2019</v>
      </c>
      <c r="D47" s="20">
        <v>52</v>
      </c>
      <c r="E47" s="21">
        <v>191.2</v>
      </c>
      <c r="F47" s="20">
        <v>22.7</v>
      </c>
      <c r="G47" s="20">
        <v>2200.6999999999998</v>
      </c>
    </row>
    <row r="48" spans="1:7" x14ac:dyDescent="0.35">
      <c r="A48" s="20" t="s">
        <v>49</v>
      </c>
      <c r="B48" s="20" t="s">
        <v>73</v>
      </c>
      <c r="C48" s="20">
        <v>2019</v>
      </c>
      <c r="D48" s="20">
        <v>84</v>
      </c>
      <c r="E48" s="21">
        <v>227.4</v>
      </c>
      <c r="F48" s="20">
        <v>23.7</v>
      </c>
      <c r="G48" s="20">
        <v>1658.59</v>
      </c>
    </row>
    <row r="49" spans="1:7" x14ac:dyDescent="0.35">
      <c r="A49" s="20" t="s">
        <v>50</v>
      </c>
      <c r="B49" s="20" t="s">
        <v>73</v>
      </c>
      <c r="C49" s="20">
        <v>2019</v>
      </c>
      <c r="D49" s="20">
        <v>67</v>
      </c>
      <c r="E49" s="21">
        <v>1770.8</v>
      </c>
      <c r="F49" s="20">
        <v>23.5</v>
      </c>
      <c r="G49" s="20">
        <v>285.25</v>
      </c>
    </row>
    <row r="50" spans="1:7" x14ac:dyDescent="0.35">
      <c r="A50" s="20" t="s">
        <v>75</v>
      </c>
      <c r="B50" s="20" t="s">
        <v>73</v>
      </c>
      <c r="C50" s="20">
        <v>2019</v>
      </c>
      <c r="D50" s="20">
        <v>228</v>
      </c>
      <c r="E50" s="21">
        <v>1218</v>
      </c>
      <c r="F50" s="20">
        <v>22</v>
      </c>
      <c r="G50" s="20">
        <v>1265.21</v>
      </c>
    </row>
    <row r="51" spans="1:7" x14ac:dyDescent="0.35">
      <c r="A51" s="20" t="s">
        <v>51</v>
      </c>
      <c r="B51" s="20" t="s">
        <v>73</v>
      </c>
      <c r="C51" s="20">
        <v>2019</v>
      </c>
      <c r="D51" s="20">
        <v>57</v>
      </c>
      <c r="E51" s="21">
        <v>794.8</v>
      </c>
      <c r="F51" s="20">
        <v>25.6</v>
      </c>
      <c r="G51" s="20">
        <v>1287.02</v>
      </c>
    </row>
    <row r="52" spans="1:7" x14ac:dyDescent="0.35">
      <c r="A52" s="20" t="s">
        <v>76</v>
      </c>
      <c r="B52" s="20" t="s">
        <v>73</v>
      </c>
      <c r="C52" s="20">
        <v>2019</v>
      </c>
      <c r="D52" s="20">
        <v>4058</v>
      </c>
      <c r="E52" s="21">
        <v>35130.5</v>
      </c>
      <c r="F52" s="20">
        <v>22.9</v>
      </c>
      <c r="G52" s="20">
        <v>766.77</v>
      </c>
    </row>
    <row r="53" spans="1:7" x14ac:dyDescent="0.35">
      <c r="A53" s="20" t="s">
        <v>52</v>
      </c>
      <c r="B53" s="20" t="s">
        <v>73</v>
      </c>
      <c r="C53" s="20">
        <v>2019</v>
      </c>
      <c r="D53" s="20">
        <v>58</v>
      </c>
      <c r="E53" s="21">
        <v>531.9</v>
      </c>
      <c r="F53" s="20">
        <v>23</v>
      </c>
      <c r="G53" s="20">
        <v>1715.99</v>
      </c>
    </row>
    <row r="54" spans="1:7" x14ac:dyDescent="0.35">
      <c r="A54" s="20" t="s">
        <v>53</v>
      </c>
      <c r="B54" s="20" t="s">
        <v>73</v>
      </c>
      <c r="C54" s="20">
        <v>2019</v>
      </c>
      <c r="D54" s="20">
        <v>3743</v>
      </c>
      <c r="E54" s="21">
        <v>43375.8</v>
      </c>
      <c r="F54" s="20">
        <v>24.2</v>
      </c>
      <c r="G54" s="20">
        <v>890.01</v>
      </c>
    </row>
    <row r="55" spans="1:7" x14ac:dyDescent="0.35">
      <c r="A55" s="20" t="s">
        <v>54</v>
      </c>
      <c r="B55" s="20" t="s">
        <v>73</v>
      </c>
      <c r="C55" s="20">
        <v>2019</v>
      </c>
      <c r="D55" s="20">
        <v>36658</v>
      </c>
      <c r="E55" s="21">
        <v>220440.2</v>
      </c>
      <c r="F55" s="20">
        <v>25.1</v>
      </c>
      <c r="G55" s="20">
        <v>774.6</v>
      </c>
    </row>
    <row r="56" spans="1:7" x14ac:dyDescent="0.35">
      <c r="A56" s="20" t="s">
        <v>77</v>
      </c>
      <c r="B56" s="20" t="s">
        <v>73</v>
      </c>
      <c r="C56" s="20">
        <v>2019</v>
      </c>
      <c r="D56" s="20">
        <v>173</v>
      </c>
      <c r="E56" s="21">
        <v>728.3</v>
      </c>
      <c r="F56" s="20">
        <v>20.5</v>
      </c>
      <c r="G56" s="20">
        <v>2265.91</v>
      </c>
    </row>
    <row r="57" spans="1:7" x14ac:dyDescent="0.35">
      <c r="A57" s="20" t="s">
        <v>55</v>
      </c>
      <c r="B57" s="20" t="s">
        <v>73</v>
      </c>
      <c r="C57" s="20">
        <v>2019</v>
      </c>
      <c r="D57" s="20">
        <v>352</v>
      </c>
      <c r="E57" s="21">
        <v>968.4</v>
      </c>
      <c r="F57" s="20">
        <v>20.7</v>
      </c>
      <c r="G57" s="20">
        <v>301.56</v>
      </c>
    </row>
    <row r="58" spans="1:7" x14ac:dyDescent="0.35">
      <c r="A58" s="20" t="s">
        <v>56</v>
      </c>
      <c r="B58" s="20" t="s">
        <v>73</v>
      </c>
      <c r="C58" s="20">
        <v>2019</v>
      </c>
      <c r="D58" s="20">
        <v>93</v>
      </c>
      <c r="E58" s="21">
        <v>671.3</v>
      </c>
      <c r="F58" s="20">
        <v>24.1</v>
      </c>
      <c r="G58" s="20">
        <v>1296.53</v>
      </c>
    </row>
    <row r="59" spans="1:7" x14ac:dyDescent="0.35">
      <c r="A59" s="20" t="s">
        <v>78</v>
      </c>
      <c r="B59" s="20" t="s">
        <v>73</v>
      </c>
      <c r="C59" s="20">
        <v>2019</v>
      </c>
      <c r="D59" s="20">
        <v>1071</v>
      </c>
      <c r="E59" s="21">
        <v>3505.3</v>
      </c>
      <c r="F59" s="20">
        <v>24.4</v>
      </c>
      <c r="G59" s="20">
        <v>2149.0500000000002</v>
      </c>
    </row>
    <row r="60" spans="1:7" x14ac:dyDescent="0.35">
      <c r="A60" s="20" t="s">
        <v>79</v>
      </c>
      <c r="B60" s="20" t="s">
        <v>73</v>
      </c>
      <c r="C60" s="20">
        <v>2019</v>
      </c>
      <c r="D60" s="20">
        <v>299</v>
      </c>
      <c r="E60" s="21">
        <v>1018</v>
      </c>
      <c r="F60" s="20">
        <v>25</v>
      </c>
      <c r="G60" s="20">
        <v>528.28</v>
      </c>
    </row>
    <row r="61" spans="1:7" x14ac:dyDescent="0.35">
      <c r="A61" s="20" t="s">
        <v>57</v>
      </c>
      <c r="B61" s="20" t="s">
        <v>73</v>
      </c>
      <c r="C61" s="20">
        <v>2019</v>
      </c>
      <c r="D61" s="20">
        <v>138</v>
      </c>
      <c r="E61" s="21">
        <v>553.79999999999995</v>
      </c>
      <c r="F61" s="20">
        <v>23.9</v>
      </c>
      <c r="G61" s="20">
        <v>1557.83</v>
      </c>
    </row>
    <row r="62" spans="1:7" x14ac:dyDescent="0.35">
      <c r="A62" s="20" t="s">
        <v>69</v>
      </c>
      <c r="B62" s="20" t="s">
        <v>73</v>
      </c>
      <c r="C62" s="20">
        <v>2019</v>
      </c>
      <c r="D62" s="20">
        <v>5731</v>
      </c>
      <c r="E62" s="21">
        <v>9888.2999999999993</v>
      </c>
      <c r="F62" s="20">
        <v>23.3</v>
      </c>
      <c r="G62" s="20">
        <v>333.35</v>
      </c>
    </row>
    <row r="63" spans="1:7" x14ac:dyDescent="0.35">
      <c r="A63" s="20" t="s">
        <v>58</v>
      </c>
      <c r="B63" s="20" t="s">
        <v>73</v>
      </c>
      <c r="C63" s="20">
        <v>2019</v>
      </c>
      <c r="D63" s="20">
        <v>3522</v>
      </c>
      <c r="E63" s="21">
        <v>37598.400000000001</v>
      </c>
      <c r="F63" s="20">
        <v>24.8</v>
      </c>
      <c r="G63" s="20">
        <v>1090.0999999999999</v>
      </c>
    </row>
    <row r="64" spans="1:7" x14ac:dyDescent="0.35">
      <c r="A64" s="20" t="s">
        <v>59</v>
      </c>
      <c r="B64" s="20" t="s">
        <v>73</v>
      </c>
      <c r="C64" s="20">
        <v>2019</v>
      </c>
      <c r="D64" s="20">
        <v>11600</v>
      </c>
      <c r="E64" s="21">
        <v>98593.8</v>
      </c>
      <c r="F64" s="20">
        <v>25.6</v>
      </c>
      <c r="G64" s="20">
        <v>953.11</v>
      </c>
    </row>
    <row r="65" spans="1:7" x14ac:dyDescent="0.35">
      <c r="A65" s="20" t="s">
        <v>60</v>
      </c>
      <c r="B65" s="20" t="s">
        <v>73</v>
      </c>
      <c r="C65" s="20">
        <v>2019</v>
      </c>
      <c r="D65" s="20">
        <v>45352</v>
      </c>
      <c r="E65" s="21">
        <v>266815.40000000002</v>
      </c>
      <c r="F65" s="20">
        <v>24.8</v>
      </c>
      <c r="G65" s="20">
        <v>1570.59</v>
      </c>
    </row>
    <row r="66" spans="1:7" x14ac:dyDescent="0.35">
      <c r="A66" s="20" t="s">
        <v>61</v>
      </c>
      <c r="B66" s="20" t="s">
        <v>73</v>
      </c>
      <c r="C66" s="20">
        <v>2019</v>
      </c>
      <c r="D66" s="20">
        <v>51</v>
      </c>
      <c r="E66" s="21">
        <v>74.2</v>
      </c>
      <c r="F66" s="20">
        <v>25.1</v>
      </c>
      <c r="G66" s="20">
        <v>1391.93</v>
      </c>
    </row>
    <row r="67" spans="1:7" x14ac:dyDescent="0.35">
      <c r="A67" s="20" t="s">
        <v>62</v>
      </c>
      <c r="B67" s="20" t="s">
        <v>73</v>
      </c>
      <c r="C67" s="20">
        <v>2019</v>
      </c>
      <c r="D67" s="20">
        <v>1275</v>
      </c>
      <c r="E67" s="21">
        <v>3010.4</v>
      </c>
      <c r="F67" s="20">
        <v>25.6</v>
      </c>
      <c r="G67" s="20">
        <v>1281.97</v>
      </c>
    </row>
    <row r="68" spans="1:7" x14ac:dyDescent="0.35">
      <c r="A68" s="20" t="s">
        <v>63</v>
      </c>
      <c r="B68" s="20" t="s">
        <v>73</v>
      </c>
      <c r="C68" s="20">
        <v>2019</v>
      </c>
      <c r="D68" s="20">
        <v>230</v>
      </c>
      <c r="E68" s="21">
        <v>45.1</v>
      </c>
      <c r="F68" s="20">
        <v>23</v>
      </c>
      <c r="G68" s="20">
        <v>475</v>
      </c>
    </row>
    <row r="69" spans="1:7" x14ac:dyDescent="0.35">
      <c r="A69" s="20" t="s">
        <v>80</v>
      </c>
      <c r="B69" s="20" t="s">
        <v>73</v>
      </c>
      <c r="C69" s="20">
        <v>2019</v>
      </c>
      <c r="D69" s="20">
        <v>10976</v>
      </c>
      <c r="E69" s="21">
        <v>252101.2</v>
      </c>
      <c r="F69" s="20">
        <v>24.1</v>
      </c>
      <c r="G69" s="20">
        <v>266.37</v>
      </c>
    </row>
    <row r="70" spans="1:7" x14ac:dyDescent="0.35">
      <c r="A70" s="20" t="s">
        <v>64</v>
      </c>
      <c r="B70" s="20" t="s">
        <v>73</v>
      </c>
      <c r="C70" s="20">
        <v>2019</v>
      </c>
      <c r="D70" s="20">
        <v>4195</v>
      </c>
      <c r="E70" s="21">
        <v>35313.9</v>
      </c>
      <c r="F70" s="20">
        <v>27.9</v>
      </c>
      <c r="G70" s="20">
        <v>253.99</v>
      </c>
    </row>
    <row r="71" spans="1:7" x14ac:dyDescent="0.35">
      <c r="A71" s="20" t="s">
        <v>81</v>
      </c>
      <c r="B71" s="20" t="s">
        <v>73</v>
      </c>
      <c r="C71" s="20">
        <v>2019</v>
      </c>
      <c r="D71" s="20">
        <v>1528</v>
      </c>
      <c r="E71" s="21">
        <v>5814.6</v>
      </c>
      <c r="F71" s="20">
        <v>23.5</v>
      </c>
      <c r="G71" s="20">
        <v>1706.18</v>
      </c>
    </row>
    <row r="72" spans="1:7" x14ac:dyDescent="0.35">
      <c r="A72" s="20" t="s">
        <v>65</v>
      </c>
      <c r="B72" s="20" t="s">
        <v>73</v>
      </c>
      <c r="C72" s="20">
        <v>2019</v>
      </c>
      <c r="D72" s="20">
        <v>92</v>
      </c>
      <c r="E72" s="21">
        <v>1082.8</v>
      </c>
      <c r="F72" s="20">
        <v>26.7</v>
      </c>
      <c r="G72" s="20">
        <v>336.1</v>
      </c>
    </row>
    <row r="73" spans="1:7" x14ac:dyDescent="0.35">
      <c r="A73" s="20" t="s">
        <v>83</v>
      </c>
      <c r="B73" s="20" t="s">
        <v>73</v>
      </c>
      <c r="C73" s="20">
        <v>2019</v>
      </c>
      <c r="D73" s="20">
        <v>15225</v>
      </c>
      <c r="E73" s="21">
        <v>82845.899999999994</v>
      </c>
      <c r="F73" s="20">
        <v>25</v>
      </c>
      <c r="G73" s="20">
        <v>884.97</v>
      </c>
    </row>
    <row r="74" spans="1:7" x14ac:dyDescent="0.35">
      <c r="A74" s="20" t="s">
        <v>66</v>
      </c>
      <c r="B74" s="20" t="s">
        <v>73</v>
      </c>
      <c r="C74" s="20">
        <v>2019</v>
      </c>
      <c r="D74" s="20">
        <v>621</v>
      </c>
      <c r="E74" s="21">
        <v>7683.9</v>
      </c>
      <c r="F74" s="20">
        <v>26</v>
      </c>
      <c r="G74" s="20">
        <v>570.49</v>
      </c>
    </row>
    <row r="75" spans="1:7" x14ac:dyDescent="0.35">
      <c r="A75" s="20" t="s">
        <v>82</v>
      </c>
      <c r="B75" s="20" t="s">
        <v>73</v>
      </c>
      <c r="C75" s="20">
        <v>2019</v>
      </c>
      <c r="D75" s="20">
        <v>921</v>
      </c>
      <c r="E75" s="21">
        <v>10755.3</v>
      </c>
      <c r="F75" s="20">
        <v>24.6</v>
      </c>
      <c r="G75" s="20">
        <v>614.75</v>
      </c>
    </row>
    <row r="76" spans="1:7" x14ac:dyDescent="0.35">
      <c r="A76" s="20" t="s">
        <v>67</v>
      </c>
      <c r="B76" s="20" t="s">
        <v>73</v>
      </c>
      <c r="C76" s="20">
        <v>2019</v>
      </c>
      <c r="D76" s="20">
        <v>972</v>
      </c>
      <c r="E76" s="21">
        <v>19994.599999999999</v>
      </c>
      <c r="F76" s="20">
        <v>24.6</v>
      </c>
      <c r="G76" s="20">
        <v>670.34</v>
      </c>
    </row>
    <row r="77" spans="1:7" x14ac:dyDescent="0.35">
      <c r="A77" s="20" t="s">
        <v>84</v>
      </c>
      <c r="B77" s="20" t="s">
        <v>73</v>
      </c>
      <c r="C77" s="20">
        <v>2019</v>
      </c>
      <c r="D77" s="20">
        <v>296</v>
      </c>
      <c r="E77" s="21">
        <v>4611.1000000000004</v>
      </c>
      <c r="F77" s="20">
        <v>24.4</v>
      </c>
      <c r="G77" s="20">
        <v>409.76</v>
      </c>
    </row>
    <row r="78" spans="1:7" x14ac:dyDescent="0.35">
      <c r="A78" s="20" t="s">
        <v>68</v>
      </c>
      <c r="B78" s="20" t="s">
        <v>73</v>
      </c>
      <c r="C78" s="20">
        <v>2019</v>
      </c>
      <c r="D78" s="20">
        <v>39381</v>
      </c>
      <c r="E78" s="21">
        <v>349061.4</v>
      </c>
      <c r="F78" s="20">
        <v>21.9</v>
      </c>
      <c r="G78" s="20">
        <v>583.41999999999996</v>
      </c>
    </row>
    <row r="79" spans="1:7" x14ac:dyDescent="0.35">
      <c r="A79" s="20" t="s">
        <v>0</v>
      </c>
      <c r="B79" s="20" t="s">
        <v>28</v>
      </c>
      <c r="C79" s="20">
        <v>2018</v>
      </c>
      <c r="D79" s="20">
        <v>289</v>
      </c>
      <c r="E79" s="21">
        <v>2628.1</v>
      </c>
      <c r="F79" s="20">
        <v>21.8</v>
      </c>
      <c r="G79" s="20">
        <v>1086.3599999999999</v>
      </c>
    </row>
    <row r="80" spans="1:7" x14ac:dyDescent="0.35">
      <c r="A80" s="20" t="s">
        <v>1</v>
      </c>
      <c r="B80" s="20" t="s">
        <v>28</v>
      </c>
      <c r="C80" s="20">
        <v>2018</v>
      </c>
      <c r="D80" s="20">
        <v>56</v>
      </c>
      <c r="E80" s="21">
        <v>100.1</v>
      </c>
      <c r="F80" s="20">
        <v>22.9</v>
      </c>
      <c r="G80" s="20">
        <v>2039.63</v>
      </c>
    </row>
    <row r="81" spans="1:7" x14ac:dyDescent="0.35">
      <c r="A81" s="20" t="s">
        <v>30</v>
      </c>
      <c r="B81" s="20" t="s">
        <v>28</v>
      </c>
      <c r="C81" s="20">
        <v>2018</v>
      </c>
      <c r="D81" s="20">
        <v>1103</v>
      </c>
      <c r="E81" s="21">
        <v>27221.4</v>
      </c>
      <c r="F81" s="20">
        <v>16.899999999999999</v>
      </c>
      <c r="G81" s="20">
        <v>267.88</v>
      </c>
    </row>
    <row r="82" spans="1:7" x14ac:dyDescent="0.35">
      <c r="A82" s="20" t="s">
        <v>2</v>
      </c>
      <c r="B82" s="20" t="s">
        <v>28</v>
      </c>
      <c r="C82" s="20">
        <v>2018</v>
      </c>
      <c r="D82" s="20">
        <v>99</v>
      </c>
      <c r="E82" s="21"/>
      <c r="F82" s="20"/>
      <c r="G82" s="20"/>
    </row>
    <row r="83" spans="1:7" x14ac:dyDescent="0.35">
      <c r="A83" s="20" t="s">
        <v>31</v>
      </c>
      <c r="B83" s="20" t="s">
        <v>28</v>
      </c>
      <c r="C83" s="20">
        <v>2018</v>
      </c>
      <c r="D83" s="20">
        <v>90284</v>
      </c>
      <c r="E83" s="21">
        <v>711739.4</v>
      </c>
      <c r="F83" s="20">
        <v>23.3</v>
      </c>
      <c r="G83" s="20">
        <v>970.96</v>
      </c>
    </row>
    <row r="84" spans="1:7" x14ac:dyDescent="0.35">
      <c r="A84" s="20" t="s">
        <v>3</v>
      </c>
      <c r="B84" s="20" t="s">
        <v>28</v>
      </c>
      <c r="C84" s="20">
        <v>2018</v>
      </c>
      <c r="D84" s="20">
        <v>4573</v>
      </c>
      <c r="E84" s="21">
        <v>38525.1</v>
      </c>
      <c r="F84" s="20">
        <v>20.399999999999999</v>
      </c>
      <c r="G84" s="20">
        <v>394.36</v>
      </c>
    </row>
    <row r="85" spans="1:7" x14ac:dyDescent="0.35">
      <c r="A85" s="20" t="s">
        <v>4</v>
      </c>
      <c r="B85" s="20" t="s">
        <v>28</v>
      </c>
      <c r="C85" s="20">
        <v>2018</v>
      </c>
      <c r="D85" s="20">
        <v>18206</v>
      </c>
      <c r="E85" s="21">
        <v>306354.59999999998</v>
      </c>
      <c r="F85" s="20">
        <v>19.899999999999999</v>
      </c>
      <c r="G85" s="20">
        <v>290.3</v>
      </c>
    </row>
    <row r="86" spans="1:7" x14ac:dyDescent="0.35">
      <c r="A86" s="20" t="s">
        <v>5</v>
      </c>
      <c r="B86" s="20" t="s">
        <v>28</v>
      </c>
      <c r="C86" s="20">
        <v>2018</v>
      </c>
      <c r="D86" s="20">
        <v>1665</v>
      </c>
      <c r="E86" s="21">
        <v>16839.400000000001</v>
      </c>
      <c r="F86" s="20">
        <v>22.6</v>
      </c>
      <c r="G86" s="20">
        <v>673.28</v>
      </c>
    </row>
    <row r="87" spans="1:7" x14ac:dyDescent="0.35">
      <c r="A87" s="20" t="s">
        <v>6</v>
      </c>
      <c r="B87" s="20" t="s">
        <v>28</v>
      </c>
      <c r="C87" s="20">
        <v>2018</v>
      </c>
      <c r="D87" s="20">
        <v>298</v>
      </c>
      <c r="E87" s="21">
        <v>1715.2</v>
      </c>
      <c r="F87" s="20">
        <v>22.4</v>
      </c>
      <c r="G87" s="20">
        <v>1465.41</v>
      </c>
    </row>
    <row r="88" spans="1:7" x14ac:dyDescent="0.35">
      <c r="A88" s="20" t="s">
        <v>7</v>
      </c>
      <c r="B88" s="20" t="s">
        <v>28</v>
      </c>
      <c r="C88" s="20">
        <v>2018</v>
      </c>
      <c r="D88" s="20">
        <v>167</v>
      </c>
      <c r="E88" s="21">
        <v>675</v>
      </c>
      <c r="F88" s="20">
        <v>22.3</v>
      </c>
      <c r="G88" s="20">
        <v>1316.61</v>
      </c>
    </row>
    <row r="89" spans="1:7" x14ac:dyDescent="0.35">
      <c r="A89" s="20" t="s">
        <v>8</v>
      </c>
      <c r="B89" s="20" t="s">
        <v>28</v>
      </c>
      <c r="C89" s="20">
        <v>2018</v>
      </c>
      <c r="D89" s="20">
        <v>1061</v>
      </c>
      <c r="E89" s="21">
        <v>5700.1</v>
      </c>
      <c r="F89" s="20">
        <v>21.2</v>
      </c>
      <c r="G89" s="20">
        <v>614.04999999999995</v>
      </c>
    </row>
    <row r="90" spans="1:7" x14ac:dyDescent="0.35">
      <c r="A90" s="20" t="s">
        <v>9</v>
      </c>
      <c r="B90" s="20" t="s">
        <v>28</v>
      </c>
      <c r="C90" s="20">
        <v>2018</v>
      </c>
      <c r="D90" s="20">
        <v>119</v>
      </c>
      <c r="E90" s="21">
        <v>476</v>
      </c>
      <c r="F90" s="20">
        <v>23.4</v>
      </c>
      <c r="G90" s="20">
        <v>1942.87</v>
      </c>
    </row>
    <row r="91" spans="1:7" x14ac:dyDescent="0.35">
      <c r="A91" s="20" t="s">
        <v>32</v>
      </c>
      <c r="B91" s="20" t="s">
        <v>28</v>
      </c>
      <c r="C91" s="20">
        <v>2018</v>
      </c>
      <c r="D91" s="20">
        <v>151</v>
      </c>
      <c r="E91" s="21">
        <v>18</v>
      </c>
      <c r="F91" s="20">
        <v>22.1</v>
      </c>
      <c r="G91" s="20">
        <v>1969.88</v>
      </c>
    </row>
    <row r="92" spans="1:7" x14ac:dyDescent="0.35">
      <c r="A92" s="20" t="s">
        <v>33</v>
      </c>
      <c r="B92" s="20" t="s">
        <v>28</v>
      </c>
      <c r="C92" s="20">
        <v>2018</v>
      </c>
      <c r="D92" s="20">
        <v>2987</v>
      </c>
      <c r="E92" s="21">
        <v>27212.1</v>
      </c>
      <c r="F92" s="20">
        <v>23.4</v>
      </c>
      <c r="G92" s="20">
        <v>450.13</v>
      </c>
    </row>
    <row r="93" spans="1:7" x14ac:dyDescent="0.35">
      <c r="A93" s="20" t="s">
        <v>10</v>
      </c>
      <c r="B93" s="20" t="s">
        <v>28</v>
      </c>
      <c r="C93" s="20">
        <v>2018</v>
      </c>
      <c r="D93" s="20">
        <v>4445</v>
      </c>
      <c r="E93" s="21">
        <v>175554.2</v>
      </c>
      <c r="F93" s="20">
        <v>21.5</v>
      </c>
      <c r="G93" s="20">
        <v>286.87</v>
      </c>
    </row>
    <row r="94" spans="1:7" x14ac:dyDescent="0.35">
      <c r="A94" s="20" t="s">
        <v>11</v>
      </c>
      <c r="B94" s="20" t="s">
        <v>28</v>
      </c>
      <c r="C94" s="20">
        <v>2018</v>
      </c>
      <c r="D94" s="20">
        <v>334</v>
      </c>
      <c r="E94" s="21">
        <v>3369.7</v>
      </c>
      <c r="F94" s="20">
        <v>24.4</v>
      </c>
      <c r="G94" s="20">
        <v>520.77</v>
      </c>
    </row>
    <row r="95" spans="1:7" x14ac:dyDescent="0.35">
      <c r="A95" s="20" t="s">
        <v>23</v>
      </c>
      <c r="B95" s="20" t="s">
        <v>28</v>
      </c>
      <c r="C95" s="20">
        <v>2018</v>
      </c>
      <c r="D95" s="20">
        <v>3834</v>
      </c>
      <c r="E95" s="21">
        <v>10085.1</v>
      </c>
      <c r="F95" s="20">
        <v>20.6</v>
      </c>
      <c r="G95" s="20">
        <v>280.57</v>
      </c>
    </row>
    <row r="96" spans="1:7" x14ac:dyDescent="0.35">
      <c r="A96" s="20" t="s">
        <v>34</v>
      </c>
      <c r="B96" s="20" t="s">
        <v>28</v>
      </c>
      <c r="C96" s="20">
        <v>2018</v>
      </c>
      <c r="D96" s="20">
        <v>145</v>
      </c>
      <c r="E96" s="21">
        <v>696.3</v>
      </c>
      <c r="F96" s="20">
        <v>19.3</v>
      </c>
      <c r="G96" s="20">
        <v>332.56</v>
      </c>
    </row>
    <row r="97" spans="1:7" x14ac:dyDescent="0.35">
      <c r="A97" s="20" t="s">
        <v>12</v>
      </c>
      <c r="B97" s="20" t="s">
        <v>28</v>
      </c>
      <c r="C97" s="20">
        <v>2018</v>
      </c>
      <c r="D97" s="20">
        <v>38</v>
      </c>
      <c r="E97" s="21">
        <v>163</v>
      </c>
      <c r="F97" s="20">
        <v>21.1</v>
      </c>
      <c r="G97" s="20">
        <v>1785.32</v>
      </c>
    </row>
    <row r="98" spans="1:7" x14ac:dyDescent="0.35">
      <c r="A98" s="20" t="s">
        <v>13</v>
      </c>
      <c r="B98" s="20" t="s">
        <v>28</v>
      </c>
      <c r="C98" s="20">
        <v>2018</v>
      </c>
      <c r="D98" s="20">
        <v>277</v>
      </c>
      <c r="E98" s="21">
        <v>1421.3</v>
      </c>
      <c r="F98" s="20">
        <v>22.3</v>
      </c>
      <c r="G98" s="20">
        <v>1553.14</v>
      </c>
    </row>
    <row r="99" spans="1:7" x14ac:dyDescent="0.35">
      <c r="A99" s="20" t="s">
        <v>35</v>
      </c>
      <c r="B99" s="20" t="s">
        <v>28</v>
      </c>
      <c r="C99" s="20">
        <v>2018</v>
      </c>
      <c r="D99" s="20">
        <v>15391</v>
      </c>
      <c r="E99" s="21">
        <v>275615.7</v>
      </c>
      <c r="F99" s="20">
        <v>21.9</v>
      </c>
      <c r="G99" s="20">
        <v>498.41</v>
      </c>
    </row>
    <row r="100" spans="1:7" x14ac:dyDescent="0.35">
      <c r="A100" s="20" t="s">
        <v>14</v>
      </c>
      <c r="B100" s="20" t="s">
        <v>28</v>
      </c>
      <c r="C100" s="20">
        <v>2018</v>
      </c>
      <c r="D100" s="20">
        <v>318</v>
      </c>
      <c r="E100" s="21">
        <v>1126.5999999999999</v>
      </c>
      <c r="F100" s="20">
        <v>23.7</v>
      </c>
      <c r="G100" s="20">
        <v>2127.2399999999998</v>
      </c>
    </row>
    <row r="101" spans="1:7" x14ac:dyDescent="0.35">
      <c r="A101" s="20" t="s">
        <v>15</v>
      </c>
      <c r="B101" s="20" t="s">
        <v>28</v>
      </c>
      <c r="C101" s="20">
        <v>2018</v>
      </c>
      <c r="D101" s="20">
        <v>14163</v>
      </c>
      <c r="E101" s="21">
        <v>118086.7</v>
      </c>
      <c r="F101" s="20">
        <v>22.3</v>
      </c>
      <c r="G101" s="20">
        <v>1128.47</v>
      </c>
    </row>
    <row r="102" spans="1:7" x14ac:dyDescent="0.35">
      <c r="A102" s="20" t="s">
        <v>16</v>
      </c>
      <c r="B102" s="20" t="s">
        <v>28</v>
      </c>
      <c r="C102" s="20">
        <v>2018</v>
      </c>
      <c r="D102" s="20">
        <v>339</v>
      </c>
      <c r="E102" s="21">
        <v>985.4</v>
      </c>
      <c r="F102" s="20">
        <v>24</v>
      </c>
      <c r="G102" s="20">
        <v>1776.17</v>
      </c>
    </row>
    <row r="103" spans="1:7" x14ac:dyDescent="0.35">
      <c r="A103" s="20" t="s">
        <v>36</v>
      </c>
      <c r="B103" s="20" t="s">
        <v>28</v>
      </c>
      <c r="C103" s="20">
        <v>2018</v>
      </c>
      <c r="D103" s="20">
        <v>51</v>
      </c>
      <c r="E103" s="21">
        <v>29.1</v>
      </c>
      <c r="F103" s="20">
        <v>22.7</v>
      </c>
      <c r="G103" s="20">
        <v>2519.6799999999998</v>
      </c>
    </row>
    <row r="104" spans="1:7" x14ac:dyDescent="0.35">
      <c r="A104" s="20" t="s">
        <v>17</v>
      </c>
      <c r="B104" s="20" t="s">
        <v>28</v>
      </c>
      <c r="C104" s="20">
        <v>2018</v>
      </c>
      <c r="D104" s="20">
        <v>546</v>
      </c>
      <c r="E104" s="21">
        <v>3439.2</v>
      </c>
      <c r="F104" s="20">
        <v>20</v>
      </c>
      <c r="G104" s="20">
        <v>1054.94</v>
      </c>
    </row>
    <row r="105" spans="1:7" x14ac:dyDescent="0.35">
      <c r="A105" s="20" t="s">
        <v>100</v>
      </c>
      <c r="B105" s="20" t="s">
        <v>28</v>
      </c>
      <c r="C105" s="20">
        <v>2018</v>
      </c>
      <c r="D105" s="20">
        <v>100</v>
      </c>
      <c r="E105" s="21">
        <v>19.600000000000001</v>
      </c>
      <c r="F105" s="20">
        <v>23.1</v>
      </c>
      <c r="G105" s="20">
        <v>2262.96</v>
      </c>
    </row>
    <row r="106" spans="1:7" x14ac:dyDescent="0.35">
      <c r="A106" s="20" t="s">
        <v>18</v>
      </c>
      <c r="B106" s="20" t="s">
        <v>28</v>
      </c>
      <c r="C106" s="20">
        <v>2018</v>
      </c>
      <c r="D106" s="20">
        <v>1484</v>
      </c>
      <c r="E106" s="21">
        <v>30518.5</v>
      </c>
      <c r="F106" s="20">
        <v>21</v>
      </c>
      <c r="G106" s="20">
        <v>294.99</v>
      </c>
    </row>
    <row r="107" spans="1:7" x14ac:dyDescent="0.35">
      <c r="A107" s="20" t="s">
        <v>19</v>
      </c>
      <c r="B107" s="20" t="s">
        <v>28</v>
      </c>
      <c r="C107" s="20">
        <v>2018</v>
      </c>
      <c r="D107" s="20">
        <v>51</v>
      </c>
      <c r="E107" s="21">
        <v>91.2</v>
      </c>
      <c r="F107" s="20">
        <v>21.8</v>
      </c>
      <c r="G107" s="20">
        <v>1851.17</v>
      </c>
    </row>
    <row r="108" spans="1:7" x14ac:dyDescent="0.35">
      <c r="A108" s="20" t="s">
        <v>20</v>
      </c>
      <c r="B108" s="20" t="s">
        <v>28</v>
      </c>
      <c r="C108" s="20">
        <v>2018</v>
      </c>
      <c r="D108" s="20">
        <v>761</v>
      </c>
      <c r="E108" s="21">
        <v>12720</v>
      </c>
      <c r="F108" s="20">
        <v>21.5</v>
      </c>
      <c r="G108" s="20">
        <v>267.33999999999997</v>
      </c>
    </row>
    <row r="109" spans="1:7" x14ac:dyDescent="0.35">
      <c r="A109" s="20" t="s">
        <v>21</v>
      </c>
      <c r="B109" s="20" t="s">
        <v>28</v>
      </c>
      <c r="C109" s="20">
        <v>2018</v>
      </c>
      <c r="D109" s="20">
        <v>146</v>
      </c>
      <c r="E109" s="21">
        <v>2790.1</v>
      </c>
      <c r="F109" s="20">
        <v>23.6</v>
      </c>
      <c r="G109" s="20">
        <v>667.34</v>
      </c>
    </row>
    <row r="110" spans="1:7" x14ac:dyDescent="0.35">
      <c r="A110" s="20" t="s">
        <v>37</v>
      </c>
      <c r="B110" s="20" t="s">
        <v>28</v>
      </c>
      <c r="C110" s="20">
        <v>2018</v>
      </c>
      <c r="D110" s="20">
        <v>89</v>
      </c>
      <c r="E110" s="21">
        <v>1274.4000000000001</v>
      </c>
      <c r="F110" s="20">
        <v>22.1</v>
      </c>
      <c r="G110" s="20">
        <v>995.35</v>
      </c>
    </row>
    <row r="111" spans="1:7" x14ac:dyDescent="0.35">
      <c r="A111" s="20" t="s">
        <v>22</v>
      </c>
      <c r="B111" s="20" t="s">
        <v>28</v>
      </c>
      <c r="C111" s="20">
        <v>2018</v>
      </c>
      <c r="D111" s="20">
        <v>2627</v>
      </c>
      <c r="E111" s="21">
        <v>19770.3</v>
      </c>
      <c r="F111" s="20">
        <v>25.4</v>
      </c>
      <c r="G111" s="20">
        <v>721.63</v>
      </c>
    </row>
    <row r="112" spans="1:7" x14ac:dyDescent="0.35">
      <c r="A112" s="20" t="s">
        <v>38</v>
      </c>
      <c r="B112" s="20" t="s">
        <v>28</v>
      </c>
      <c r="C112" s="20">
        <v>2018</v>
      </c>
      <c r="D112" s="20">
        <v>3953</v>
      </c>
      <c r="E112" s="21">
        <v>36345.5</v>
      </c>
      <c r="F112" s="20">
        <v>21.6</v>
      </c>
      <c r="G112" s="20">
        <v>710.74</v>
      </c>
    </row>
    <row r="113" spans="1:7" x14ac:dyDescent="0.35">
      <c r="A113" s="20" t="s">
        <v>39</v>
      </c>
      <c r="B113" s="20" t="s">
        <v>73</v>
      </c>
      <c r="C113" s="20">
        <v>2018</v>
      </c>
      <c r="D113" s="20">
        <v>77</v>
      </c>
      <c r="E113" s="21">
        <v>255.3</v>
      </c>
      <c r="F113" s="20">
        <v>24.4</v>
      </c>
      <c r="G113" s="20">
        <v>1429.73</v>
      </c>
    </row>
    <row r="114" spans="1:7" x14ac:dyDescent="0.35">
      <c r="A114" s="20" t="s">
        <v>74</v>
      </c>
      <c r="B114" s="20" t="s">
        <v>73</v>
      </c>
      <c r="C114" s="20">
        <v>2018</v>
      </c>
      <c r="D114" s="20">
        <v>884</v>
      </c>
      <c r="E114" s="21">
        <v>7629.5</v>
      </c>
      <c r="F114" s="20">
        <v>23.7</v>
      </c>
      <c r="G114" s="20">
        <v>500.76</v>
      </c>
    </row>
    <row r="115" spans="1:7" x14ac:dyDescent="0.35">
      <c r="A115" s="20" t="s">
        <v>40</v>
      </c>
      <c r="B115" s="20" t="s">
        <v>73</v>
      </c>
      <c r="C115" s="20">
        <v>2018</v>
      </c>
      <c r="D115" s="20">
        <v>4865</v>
      </c>
      <c r="E115" s="21">
        <v>45234.8</v>
      </c>
      <c r="F115" s="20">
        <v>23.8</v>
      </c>
      <c r="G115" s="20">
        <v>376.49</v>
      </c>
    </row>
    <row r="116" spans="1:7" x14ac:dyDescent="0.35">
      <c r="A116" s="20" t="s">
        <v>41</v>
      </c>
      <c r="B116" s="20" t="s">
        <v>73</v>
      </c>
      <c r="C116" s="20">
        <v>2018</v>
      </c>
      <c r="D116" s="20">
        <v>3404</v>
      </c>
      <c r="E116" s="21">
        <v>11957.9</v>
      </c>
      <c r="F116" s="20">
        <v>25.7</v>
      </c>
      <c r="G116" s="20">
        <v>3079.63</v>
      </c>
    </row>
    <row r="117" spans="1:7" x14ac:dyDescent="0.35">
      <c r="A117" s="20" t="s">
        <v>42</v>
      </c>
      <c r="B117" s="20" t="s">
        <v>73</v>
      </c>
      <c r="C117" s="20">
        <v>2018</v>
      </c>
      <c r="D117" s="20">
        <v>87579</v>
      </c>
      <c r="E117" s="21">
        <v>679476</v>
      </c>
      <c r="F117" s="20">
        <v>25.2</v>
      </c>
      <c r="G117" s="20">
        <v>1683.27</v>
      </c>
    </row>
    <row r="118" spans="1:7" x14ac:dyDescent="0.35">
      <c r="A118" s="20" t="s">
        <v>43</v>
      </c>
      <c r="B118" s="20" t="s">
        <v>73</v>
      </c>
      <c r="C118" s="20">
        <v>2018</v>
      </c>
      <c r="D118" s="20">
        <v>2360</v>
      </c>
      <c r="E118" s="21">
        <v>14227.5</v>
      </c>
      <c r="F118" s="20">
        <v>22.9</v>
      </c>
      <c r="G118" s="20">
        <v>530.91999999999996</v>
      </c>
    </row>
    <row r="119" spans="1:7" x14ac:dyDescent="0.35">
      <c r="A119" s="20" t="s">
        <v>44</v>
      </c>
      <c r="B119" s="20" t="s">
        <v>73</v>
      </c>
      <c r="C119" s="20">
        <v>2018</v>
      </c>
      <c r="D119" s="20">
        <v>65</v>
      </c>
      <c r="E119" s="21">
        <v>71.099999999999994</v>
      </c>
      <c r="F119" s="20">
        <v>24.7</v>
      </c>
      <c r="G119" s="20">
        <v>2544.7399999999998</v>
      </c>
    </row>
    <row r="120" spans="1:7" x14ac:dyDescent="0.35">
      <c r="A120" s="20" t="s">
        <v>45</v>
      </c>
      <c r="B120" s="20" t="s">
        <v>73</v>
      </c>
      <c r="C120" s="20">
        <v>2018</v>
      </c>
      <c r="D120" s="20">
        <v>262</v>
      </c>
      <c r="E120" s="21">
        <v>115.9</v>
      </c>
      <c r="F120" s="20">
        <v>24.6</v>
      </c>
      <c r="G120" s="20">
        <v>250</v>
      </c>
    </row>
    <row r="121" spans="1:7" x14ac:dyDescent="0.35">
      <c r="A121" s="20" t="s">
        <v>46</v>
      </c>
      <c r="B121" s="20" t="s">
        <v>73</v>
      </c>
      <c r="C121" s="20">
        <v>2018</v>
      </c>
      <c r="D121" s="20">
        <v>92</v>
      </c>
      <c r="E121" s="21">
        <v>972.9</v>
      </c>
      <c r="F121" s="20">
        <v>25.3</v>
      </c>
      <c r="G121" s="20">
        <v>352.71</v>
      </c>
    </row>
    <row r="122" spans="1:7" x14ac:dyDescent="0.35">
      <c r="A122" s="20" t="s">
        <v>47</v>
      </c>
      <c r="B122" s="20" t="s">
        <v>73</v>
      </c>
      <c r="C122" s="20">
        <v>2018</v>
      </c>
      <c r="D122" s="20">
        <v>76</v>
      </c>
      <c r="E122" s="21">
        <v>300.8</v>
      </c>
      <c r="F122" s="20">
        <v>23.5</v>
      </c>
      <c r="G122" s="20">
        <v>2830.8</v>
      </c>
    </row>
    <row r="123" spans="1:7" x14ac:dyDescent="0.35">
      <c r="A123" s="20" t="s">
        <v>85</v>
      </c>
      <c r="B123" s="20" t="s">
        <v>73</v>
      </c>
      <c r="C123" s="20">
        <v>2018</v>
      </c>
      <c r="D123" s="20">
        <v>77</v>
      </c>
      <c r="E123" s="21">
        <v>492.1</v>
      </c>
      <c r="F123" s="20">
        <v>22.2</v>
      </c>
      <c r="G123" s="20">
        <v>1644.01</v>
      </c>
    </row>
    <row r="124" spans="1:7" x14ac:dyDescent="0.35">
      <c r="A124" s="20" t="s">
        <v>48</v>
      </c>
      <c r="B124" s="20" t="s">
        <v>73</v>
      </c>
      <c r="C124" s="20">
        <v>2018</v>
      </c>
      <c r="D124" s="20">
        <v>51</v>
      </c>
      <c r="E124" s="21">
        <v>189.9</v>
      </c>
      <c r="F124" s="20">
        <v>23.2</v>
      </c>
      <c r="G124" s="20">
        <v>1945.19</v>
      </c>
    </row>
    <row r="125" spans="1:7" x14ac:dyDescent="0.35">
      <c r="A125" s="20" t="s">
        <v>49</v>
      </c>
      <c r="B125" s="20" t="s">
        <v>73</v>
      </c>
      <c r="C125" s="20">
        <v>2018</v>
      </c>
      <c r="D125" s="20">
        <v>82</v>
      </c>
      <c r="E125" s="21">
        <v>293.5</v>
      </c>
      <c r="F125" s="20">
        <v>22.7</v>
      </c>
      <c r="G125" s="20">
        <v>1427.25</v>
      </c>
    </row>
    <row r="126" spans="1:7" x14ac:dyDescent="0.35">
      <c r="A126" s="20" t="s">
        <v>50</v>
      </c>
      <c r="B126" s="20" t="s">
        <v>73</v>
      </c>
      <c r="C126" s="20">
        <v>2018</v>
      </c>
      <c r="D126" s="20">
        <v>69</v>
      </c>
      <c r="E126" s="21">
        <v>1599.5</v>
      </c>
      <c r="F126" s="20">
        <v>23.3</v>
      </c>
      <c r="G126" s="20">
        <v>421.25</v>
      </c>
    </row>
    <row r="127" spans="1:7" x14ac:dyDescent="0.35">
      <c r="A127" s="20" t="s">
        <v>75</v>
      </c>
      <c r="B127" s="20" t="s">
        <v>73</v>
      </c>
      <c r="C127" s="20">
        <v>2018</v>
      </c>
      <c r="D127" s="20">
        <v>250</v>
      </c>
      <c r="E127" s="21">
        <v>1362.3</v>
      </c>
      <c r="F127" s="20">
        <v>21.9</v>
      </c>
      <c r="G127" s="20">
        <v>1302.95</v>
      </c>
    </row>
    <row r="128" spans="1:7" x14ac:dyDescent="0.35">
      <c r="A128" s="20" t="s">
        <v>51</v>
      </c>
      <c r="B128" s="20" t="s">
        <v>73</v>
      </c>
      <c r="C128" s="20">
        <v>2018</v>
      </c>
      <c r="D128" s="20">
        <v>56</v>
      </c>
      <c r="E128" s="21">
        <v>582.5</v>
      </c>
      <c r="F128" s="20">
        <v>25</v>
      </c>
      <c r="G128" s="20">
        <v>1306.28</v>
      </c>
    </row>
    <row r="129" spans="1:7" x14ac:dyDescent="0.35">
      <c r="A129" s="20" t="s">
        <v>76</v>
      </c>
      <c r="B129" s="20" t="s">
        <v>73</v>
      </c>
      <c r="C129" s="20">
        <v>2018</v>
      </c>
      <c r="D129" s="20">
        <v>4150</v>
      </c>
      <c r="E129" s="21">
        <v>40881.300000000003</v>
      </c>
      <c r="F129" s="20">
        <v>23</v>
      </c>
      <c r="G129" s="20">
        <v>733.08</v>
      </c>
    </row>
    <row r="130" spans="1:7" x14ac:dyDescent="0.35">
      <c r="A130" s="20" t="s">
        <v>52</v>
      </c>
      <c r="B130" s="20" t="s">
        <v>73</v>
      </c>
      <c r="C130" s="20">
        <v>2018</v>
      </c>
      <c r="D130" s="20">
        <v>57</v>
      </c>
      <c r="E130" s="21">
        <v>454.1</v>
      </c>
      <c r="F130" s="20">
        <v>25.4</v>
      </c>
      <c r="G130" s="20">
        <v>2068.16</v>
      </c>
    </row>
    <row r="131" spans="1:7" x14ac:dyDescent="0.35">
      <c r="A131" s="20" t="s">
        <v>53</v>
      </c>
      <c r="B131" s="20" t="s">
        <v>73</v>
      </c>
      <c r="C131" s="20">
        <v>2018</v>
      </c>
      <c r="D131" s="20">
        <v>3665</v>
      </c>
      <c r="E131" s="21">
        <v>44411.6</v>
      </c>
      <c r="F131" s="20">
        <v>24.2</v>
      </c>
      <c r="G131" s="20">
        <v>951.74</v>
      </c>
    </row>
    <row r="132" spans="1:7" x14ac:dyDescent="0.35">
      <c r="A132" s="20" t="s">
        <v>54</v>
      </c>
      <c r="B132" s="20" t="s">
        <v>73</v>
      </c>
      <c r="C132" s="20">
        <v>2018</v>
      </c>
      <c r="D132" s="20">
        <v>38105</v>
      </c>
      <c r="E132" s="21">
        <v>258990.1</v>
      </c>
      <c r="F132" s="20">
        <v>25.2</v>
      </c>
      <c r="G132" s="20">
        <v>799.86</v>
      </c>
    </row>
    <row r="133" spans="1:7" x14ac:dyDescent="0.35">
      <c r="A133" s="20" t="s">
        <v>77</v>
      </c>
      <c r="B133" s="20" t="s">
        <v>73</v>
      </c>
      <c r="C133" s="20">
        <v>2018</v>
      </c>
      <c r="D133" s="20">
        <v>174</v>
      </c>
      <c r="E133" s="21">
        <v>842.1</v>
      </c>
      <c r="F133" s="20">
        <v>20.6</v>
      </c>
      <c r="G133" s="20">
        <v>2130.65</v>
      </c>
    </row>
    <row r="134" spans="1:7" x14ac:dyDescent="0.35">
      <c r="A134" s="20" t="s">
        <v>55</v>
      </c>
      <c r="B134" s="20" t="s">
        <v>73</v>
      </c>
      <c r="C134" s="20">
        <v>2018</v>
      </c>
      <c r="D134" s="20">
        <v>408</v>
      </c>
      <c r="E134" s="21">
        <v>1047.5999999999999</v>
      </c>
      <c r="F134" s="20">
        <v>23.5</v>
      </c>
      <c r="G134" s="20">
        <v>300.64</v>
      </c>
    </row>
    <row r="135" spans="1:7" x14ac:dyDescent="0.35">
      <c r="A135" s="20" t="s">
        <v>56</v>
      </c>
      <c r="B135" s="20" t="s">
        <v>73</v>
      </c>
      <c r="C135" s="20">
        <v>2018</v>
      </c>
      <c r="D135" s="20">
        <v>92</v>
      </c>
      <c r="E135" s="21">
        <v>779</v>
      </c>
      <c r="F135" s="20">
        <v>25</v>
      </c>
      <c r="G135" s="20">
        <v>1443.27</v>
      </c>
    </row>
    <row r="136" spans="1:7" x14ac:dyDescent="0.35">
      <c r="A136" s="20" t="s">
        <v>78</v>
      </c>
      <c r="B136" s="20" t="s">
        <v>73</v>
      </c>
      <c r="C136" s="20">
        <v>2018</v>
      </c>
      <c r="D136" s="20">
        <v>1041</v>
      </c>
      <c r="E136" s="21">
        <v>3727.3</v>
      </c>
      <c r="F136" s="20">
        <v>23.9</v>
      </c>
      <c r="G136" s="20">
        <v>1770.4</v>
      </c>
    </row>
    <row r="137" spans="1:7" x14ac:dyDescent="0.35">
      <c r="A137" s="20" t="s">
        <v>79</v>
      </c>
      <c r="B137" s="20" t="s">
        <v>73</v>
      </c>
      <c r="C137" s="20">
        <v>2018</v>
      </c>
      <c r="D137" s="20">
        <v>311</v>
      </c>
      <c r="E137" s="21">
        <v>1052.5</v>
      </c>
      <c r="F137" s="20">
        <v>23.5</v>
      </c>
      <c r="G137" s="20">
        <v>558.89</v>
      </c>
    </row>
    <row r="138" spans="1:7" x14ac:dyDescent="0.35">
      <c r="A138" s="20" t="s">
        <v>57</v>
      </c>
      <c r="B138" s="20" t="s">
        <v>73</v>
      </c>
      <c r="C138" s="20">
        <v>2018</v>
      </c>
      <c r="D138" s="20">
        <v>141</v>
      </c>
      <c r="E138" s="21">
        <v>488</v>
      </c>
      <c r="F138" s="20">
        <v>23.9</v>
      </c>
      <c r="G138" s="20">
        <v>1611.85</v>
      </c>
    </row>
    <row r="139" spans="1:7" x14ac:dyDescent="0.35">
      <c r="A139" s="20" t="s">
        <v>69</v>
      </c>
      <c r="B139" s="20" t="s">
        <v>73</v>
      </c>
      <c r="C139" s="20">
        <v>2018</v>
      </c>
      <c r="D139" s="20">
        <v>5721</v>
      </c>
      <c r="E139" s="21">
        <v>32965.599999999999</v>
      </c>
      <c r="F139" s="20">
        <v>22.5</v>
      </c>
      <c r="G139" s="20">
        <v>257.11</v>
      </c>
    </row>
    <row r="140" spans="1:7" x14ac:dyDescent="0.35">
      <c r="A140" s="20" t="s">
        <v>58</v>
      </c>
      <c r="B140" s="20" t="s">
        <v>73</v>
      </c>
      <c r="C140" s="20">
        <v>2018</v>
      </c>
      <c r="D140" s="20">
        <v>3146</v>
      </c>
      <c r="E140" s="21">
        <v>37369.699999999997</v>
      </c>
      <c r="F140" s="20">
        <v>25.5</v>
      </c>
      <c r="G140" s="20">
        <v>1150.79</v>
      </c>
    </row>
    <row r="141" spans="1:7" x14ac:dyDescent="0.35">
      <c r="A141" s="20" t="s">
        <v>59</v>
      </c>
      <c r="B141" s="20" t="s">
        <v>73</v>
      </c>
      <c r="C141" s="20">
        <v>2018</v>
      </c>
      <c r="D141" s="20">
        <v>10904</v>
      </c>
      <c r="E141" s="21">
        <v>108695.3</v>
      </c>
      <c r="F141" s="20">
        <v>25.6</v>
      </c>
      <c r="G141" s="20">
        <v>944.97</v>
      </c>
    </row>
    <row r="142" spans="1:7" x14ac:dyDescent="0.35">
      <c r="A142" s="20" t="s">
        <v>60</v>
      </c>
      <c r="B142" s="20" t="s">
        <v>73</v>
      </c>
      <c r="C142" s="20">
        <v>2018</v>
      </c>
      <c r="D142" s="20">
        <v>44175</v>
      </c>
      <c r="E142" s="21">
        <v>313848.2</v>
      </c>
      <c r="F142" s="20">
        <v>24.4</v>
      </c>
      <c r="G142" s="20">
        <v>1675.43</v>
      </c>
    </row>
    <row r="143" spans="1:7" x14ac:dyDescent="0.35">
      <c r="A143" s="20" t="s">
        <v>61</v>
      </c>
      <c r="B143" s="20" t="s">
        <v>73</v>
      </c>
      <c r="C143" s="20">
        <v>2018</v>
      </c>
      <c r="D143" s="20">
        <v>52</v>
      </c>
      <c r="E143" s="21">
        <v>86.7</v>
      </c>
      <c r="F143" s="20">
        <v>25</v>
      </c>
      <c r="G143" s="20">
        <v>1477.58</v>
      </c>
    </row>
    <row r="144" spans="1:7" x14ac:dyDescent="0.35">
      <c r="A144" s="20" t="s">
        <v>62</v>
      </c>
      <c r="B144" s="20" t="s">
        <v>73</v>
      </c>
      <c r="C144" s="20">
        <v>2018</v>
      </c>
      <c r="D144" s="20">
        <v>1263</v>
      </c>
      <c r="E144" s="21">
        <v>2543.1999999999998</v>
      </c>
      <c r="F144" s="20">
        <v>24.9</v>
      </c>
      <c r="G144" s="20">
        <v>1305.22</v>
      </c>
    </row>
    <row r="145" spans="1:7" x14ac:dyDescent="0.35">
      <c r="A145" s="20" t="s">
        <v>63</v>
      </c>
      <c r="B145" s="20" t="s">
        <v>73</v>
      </c>
      <c r="C145" s="20">
        <v>2018</v>
      </c>
      <c r="D145" s="20">
        <v>230</v>
      </c>
      <c r="E145" s="21">
        <v>33.6</v>
      </c>
      <c r="F145" s="20">
        <v>23.5</v>
      </c>
      <c r="G145" s="20">
        <v>475</v>
      </c>
    </row>
    <row r="146" spans="1:7" x14ac:dyDescent="0.35">
      <c r="A146" s="20" t="s">
        <v>80</v>
      </c>
      <c r="B146" s="20" t="s">
        <v>73</v>
      </c>
      <c r="C146" s="20">
        <v>2018</v>
      </c>
      <c r="D146" s="20">
        <v>11441</v>
      </c>
      <c r="E146" s="21">
        <v>252202.6</v>
      </c>
      <c r="F146" s="20">
        <v>24.3</v>
      </c>
      <c r="G146" s="20">
        <v>279.31</v>
      </c>
    </row>
    <row r="147" spans="1:7" x14ac:dyDescent="0.35">
      <c r="A147" s="20" t="s">
        <v>64</v>
      </c>
      <c r="B147" s="20" t="s">
        <v>73</v>
      </c>
      <c r="C147" s="20">
        <v>2018</v>
      </c>
      <c r="D147" s="20">
        <v>4350</v>
      </c>
      <c r="E147" s="21">
        <v>46968.9</v>
      </c>
      <c r="F147" s="20">
        <v>25</v>
      </c>
      <c r="G147" s="20">
        <v>292.49</v>
      </c>
    </row>
    <row r="148" spans="1:7" x14ac:dyDescent="0.35">
      <c r="A148" s="20" t="s">
        <v>81</v>
      </c>
      <c r="B148" s="20" t="s">
        <v>73</v>
      </c>
      <c r="C148" s="20">
        <v>2018</v>
      </c>
      <c r="D148" s="20">
        <v>1575</v>
      </c>
      <c r="E148" s="21">
        <v>6267.1</v>
      </c>
      <c r="F148" s="20">
        <v>23.6</v>
      </c>
      <c r="G148" s="20">
        <v>1454.99</v>
      </c>
    </row>
    <row r="149" spans="1:7" x14ac:dyDescent="0.35">
      <c r="A149" s="20" t="s">
        <v>65</v>
      </c>
      <c r="B149" s="20" t="s">
        <v>73</v>
      </c>
      <c r="C149" s="20">
        <v>2018</v>
      </c>
      <c r="D149" s="20">
        <v>92</v>
      </c>
      <c r="E149" s="21">
        <v>1066.7</v>
      </c>
      <c r="F149" s="20">
        <v>24.8</v>
      </c>
      <c r="G149" s="20">
        <v>540.51</v>
      </c>
    </row>
    <row r="150" spans="1:7" x14ac:dyDescent="0.35">
      <c r="A150" s="20" t="s">
        <v>83</v>
      </c>
      <c r="B150" s="20" t="s">
        <v>73</v>
      </c>
      <c r="C150" s="20">
        <v>2018</v>
      </c>
      <c r="D150" s="20">
        <v>15713</v>
      </c>
      <c r="E150" s="21">
        <v>94358.5</v>
      </c>
      <c r="F150" s="20">
        <v>25.3</v>
      </c>
      <c r="G150" s="20">
        <v>848.34</v>
      </c>
    </row>
    <row r="151" spans="1:7" x14ac:dyDescent="0.35">
      <c r="A151" s="20" t="s">
        <v>66</v>
      </c>
      <c r="B151" s="20" t="s">
        <v>73</v>
      </c>
      <c r="C151" s="20">
        <v>2018</v>
      </c>
      <c r="D151" s="20">
        <v>568</v>
      </c>
      <c r="E151" s="21">
        <v>6519.2</v>
      </c>
      <c r="F151" s="20">
        <v>26.1</v>
      </c>
      <c r="G151" s="20">
        <v>715.92</v>
      </c>
    </row>
    <row r="152" spans="1:7" x14ac:dyDescent="0.35">
      <c r="A152" s="20" t="s">
        <v>82</v>
      </c>
      <c r="B152" s="20" t="s">
        <v>73</v>
      </c>
      <c r="C152" s="20">
        <v>2018</v>
      </c>
      <c r="D152" s="20">
        <v>904</v>
      </c>
      <c r="E152" s="21">
        <v>12848.5</v>
      </c>
      <c r="F152" s="20">
        <v>24</v>
      </c>
      <c r="G152" s="20">
        <v>608.28</v>
      </c>
    </row>
    <row r="153" spans="1:7" x14ac:dyDescent="0.35">
      <c r="A153" s="20" t="s">
        <v>67</v>
      </c>
      <c r="B153" s="20" t="s">
        <v>73</v>
      </c>
      <c r="C153" s="20">
        <v>2018</v>
      </c>
      <c r="D153" s="20">
        <v>629</v>
      </c>
      <c r="E153" s="21">
        <v>15846.8</v>
      </c>
      <c r="F153" s="20">
        <v>25.4</v>
      </c>
      <c r="G153" s="20">
        <v>667.32</v>
      </c>
    </row>
    <row r="154" spans="1:7" x14ac:dyDescent="0.35">
      <c r="A154" s="20" t="s">
        <v>84</v>
      </c>
      <c r="B154" s="20" t="s">
        <v>73</v>
      </c>
      <c r="C154" s="20">
        <v>2018</v>
      </c>
      <c r="D154" s="20">
        <v>298</v>
      </c>
      <c r="E154" s="21">
        <v>4550</v>
      </c>
      <c r="F154" s="20">
        <v>24.3</v>
      </c>
      <c r="G154" s="20">
        <v>539.09</v>
      </c>
    </row>
    <row r="155" spans="1:7" x14ac:dyDescent="0.35">
      <c r="A155" s="20" t="s">
        <v>68</v>
      </c>
      <c r="B155" s="20" t="s">
        <v>73</v>
      </c>
      <c r="C155" s="20">
        <v>2018</v>
      </c>
      <c r="D155" s="20">
        <v>41494</v>
      </c>
      <c r="E155" s="21">
        <v>387842.9</v>
      </c>
      <c r="F155" s="20">
        <v>22.1</v>
      </c>
      <c r="G155" s="20">
        <v>599.46</v>
      </c>
    </row>
    <row r="156" spans="1:7" x14ac:dyDescent="0.35">
      <c r="A156" s="20" t="s">
        <v>0</v>
      </c>
      <c r="B156" s="20" t="s">
        <v>28</v>
      </c>
      <c r="C156" s="20">
        <v>2017</v>
      </c>
      <c r="D156" s="20">
        <v>269</v>
      </c>
      <c r="E156" s="21">
        <v>2153.5</v>
      </c>
      <c r="F156" s="20">
        <v>22.3</v>
      </c>
      <c r="G156" s="20">
        <v>1113.3599999999999</v>
      </c>
    </row>
    <row r="157" spans="1:7" x14ac:dyDescent="0.35">
      <c r="A157" s="20" t="s">
        <v>1</v>
      </c>
      <c r="B157" s="20" t="s">
        <v>28</v>
      </c>
      <c r="C157" s="20">
        <v>2017</v>
      </c>
      <c r="D157" s="20">
        <v>55</v>
      </c>
      <c r="E157" s="21">
        <v>111.8</v>
      </c>
      <c r="F157" s="20">
        <v>23.1</v>
      </c>
      <c r="G157" s="20">
        <v>2126.91</v>
      </c>
    </row>
    <row r="158" spans="1:7" x14ac:dyDescent="0.35">
      <c r="A158" s="20" t="s">
        <v>30</v>
      </c>
      <c r="B158" s="20" t="s">
        <v>28</v>
      </c>
      <c r="C158" s="20">
        <v>2017</v>
      </c>
      <c r="D158" s="20">
        <v>848</v>
      </c>
      <c r="E158" s="21">
        <v>25004.3</v>
      </c>
      <c r="F158" s="20">
        <v>17.399999999999999</v>
      </c>
      <c r="G158" s="20">
        <v>267.83999999999997</v>
      </c>
    </row>
    <row r="159" spans="1:7" x14ac:dyDescent="0.35">
      <c r="A159" s="20" t="s">
        <v>2</v>
      </c>
      <c r="B159" s="20" t="s">
        <v>28</v>
      </c>
      <c r="C159" s="20">
        <v>2017</v>
      </c>
      <c r="D159" s="20">
        <v>99</v>
      </c>
      <c r="E159" s="21"/>
      <c r="F159" s="20"/>
      <c r="G159" s="20"/>
    </row>
    <row r="160" spans="1:7" x14ac:dyDescent="0.35">
      <c r="A160" s="20" t="s">
        <v>31</v>
      </c>
      <c r="B160" s="20" t="s">
        <v>28</v>
      </c>
      <c r="C160" s="20">
        <v>2017</v>
      </c>
      <c r="D160" s="20">
        <v>91043</v>
      </c>
      <c r="E160" s="21">
        <v>614723.30000000005</v>
      </c>
      <c r="F160" s="20">
        <v>23.5</v>
      </c>
      <c r="G160" s="20">
        <v>923.72</v>
      </c>
    </row>
    <row r="161" spans="1:7" x14ac:dyDescent="0.35">
      <c r="A161" s="20" t="s">
        <v>3</v>
      </c>
      <c r="B161" s="20" t="s">
        <v>28</v>
      </c>
      <c r="C161" s="20">
        <v>2017</v>
      </c>
      <c r="D161" s="20">
        <v>4737</v>
      </c>
      <c r="E161" s="21">
        <v>35565.699999999997</v>
      </c>
      <c r="F161" s="20">
        <v>20.399999999999999</v>
      </c>
      <c r="G161" s="20">
        <v>405.86</v>
      </c>
    </row>
    <row r="162" spans="1:7" x14ac:dyDescent="0.35">
      <c r="A162" s="20" t="s">
        <v>4</v>
      </c>
      <c r="B162" s="20" t="s">
        <v>28</v>
      </c>
      <c r="C162" s="20">
        <v>2017</v>
      </c>
      <c r="D162" s="20">
        <v>18853</v>
      </c>
      <c r="E162" s="21">
        <v>335762.3</v>
      </c>
      <c r="F162" s="20">
        <v>19.899999999999999</v>
      </c>
      <c r="G162" s="20">
        <v>267.39</v>
      </c>
    </row>
    <row r="163" spans="1:7" x14ac:dyDescent="0.35">
      <c r="A163" s="20" t="s">
        <v>5</v>
      </c>
      <c r="B163" s="20" t="s">
        <v>28</v>
      </c>
      <c r="C163" s="20">
        <v>2017</v>
      </c>
      <c r="D163" s="20">
        <v>1633</v>
      </c>
      <c r="E163" s="21">
        <v>16874.599999999999</v>
      </c>
      <c r="F163" s="20">
        <v>22.3</v>
      </c>
      <c r="G163" s="20">
        <v>713.44</v>
      </c>
    </row>
    <row r="164" spans="1:7" x14ac:dyDescent="0.35">
      <c r="A164" s="20" t="s">
        <v>6</v>
      </c>
      <c r="B164" s="20" t="s">
        <v>28</v>
      </c>
      <c r="C164" s="20">
        <v>2017</v>
      </c>
      <c r="D164" s="20">
        <v>306</v>
      </c>
      <c r="E164" s="21">
        <v>1938.8</v>
      </c>
      <c r="F164" s="20">
        <v>22.4</v>
      </c>
      <c r="G164" s="20">
        <v>1472.14</v>
      </c>
    </row>
    <row r="165" spans="1:7" x14ac:dyDescent="0.35">
      <c r="A165" s="20" t="s">
        <v>7</v>
      </c>
      <c r="B165" s="20" t="s">
        <v>28</v>
      </c>
      <c r="C165" s="20">
        <v>2017</v>
      </c>
      <c r="D165" s="20">
        <v>166</v>
      </c>
      <c r="E165" s="21">
        <v>697</v>
      </c>
      <c r="F165" s="20">
        <v>22.6</v>
      </c>
      <c r="G165" s="20">
        <v>1227.3800000000001</v>
      </c>
    </row>
    <row r="166" spans="1:7" x14ac:dyDescent="0.35">
      <c r="A166" s="20" t="s">
        <v>8</v>
      </c>
      <c r="B166" s="20" t="s">
        <v>28</v>
      </c>
      <c r="C166" s="20">
        <v>2017</v>
      </c>
      <c r="D166" s="20">
        <v>1106</v>
      </c>
      <c r="E166" s="21">
        <v>6090.9</v>
      </c>
      <c r="F166" s="20">
        <v>21.5</v>
      </c>
      <c r="G166" s="20">
        <v>616.75</v>
      </c>
    </row>
    <row r="167" spans="1:7" x14ac:dyDescent="0.35">
      <c r="A167" s="20" t="s">
        <v>9</v>
      </c>
      <c r="B167" s="20" t="s">
        <v>28</v>
      </c>
      <c r="C167" s="20">
        <v>2017</v>
      </c>
      <c r="D167" s="20">
        <v>120</v>
      </c>
      <c r="E167" s="21">
        <v>482.1</v>
      </c>
      <c r="F167" s="20">
        <v>23.4</v>
      </c>
      <c r="G167" s="20">
        <v>1774.73</v>
      </c>
    </row>
    <row r="168" spans="1:7" x14ac:dyDescent="0.35">
      <c r="A168" s="20" t="s">
        <v>32</v>
      </c>
      <c r="B168" s="20" t="s">
        <v>28</v>
      </c>
      <c r="C168" s="20">
        <v>2017</v>
      </c>
      <c r="D168" s="20">
        <v>151</v>
      </c>
      <c r="E168" s="21">
        <v>16.7</v>
      </c>
      <c r="F168" s="20">
        <v>21.7</v>
      </c>
      <c r="G168" s="20">
        <v>1477.78</v>
      </c>
    </row>
    <row r="169" spans="1:7" x14ac:dyDescent="0.35">
      <c r="A169" s="20" t="s">
        <v>33</v>
      </c>
      <c r="B169" s="20" t="s">
        <v>28</v>
      </c>
      <c r="C169" s="20">
        <v>2017</v>
      </c>
      <c r="D169" s="20">
        <v>2998</v>
      </c>
      <c r="E169" s="21">
        <v>27186</v>
      </c>
      <c r="F169" s="20">
        <v>22.9</v>
      </c>
      <c r="G169" s="20">
        <v>481.32</v>
      </c>
    </row>
    <row r="170" spans="1:7" x14ac:dyDescent="0.35">
      <c r="A170" s="20" t="s">
        <v>10</v>
      </c>
      <c r="B170" s="20" t="s">
        <v>28</v>
      </c>
      <c r="C170" s="20">
        <v>2017</v>
      </c>
      <c r="D170" s="20">
        <v>4619</v>
      </c>
      <c r="E170" s="21">
        <v>203941.7</v>
      </c>
      <c r="F170" s="20">
        <v>20.9</v>
      </c>
      <c r="G170" s="20">
        <v>281.63</v>
      </c>
    </row>
    <row r="171" spans="1:7" x14ac:dyDescent="0.35">
      <c r="A171" s="20" t="s">
        <v>11</v>
      </c>
      <c r="B171" s="20" t="s">
        <v>28</v>
      </c>
      <c r="C171" s="20">
        <v>2017</v>
      </c>
      <c r="D171" s="20">
        <v>366</v>
      </c>
      <c r="E171" s="21">
        <v>3263.4</v>
      </c>
      <c r="F171" s="20">
        <v>23.8</v>
      </c>
      <c r="G171" s="20">
        <v>564.54</v>
      </c>
    </row>
    <row r="172" spans="1:7" x14ac:dyDescent="0.35">
      <c r="A172" s="20" t="s">
        <v>23</v>
      </c>
      <c r="B172" s="20" t="s">
        <v>28</v>
      </c>
      <c r="C172" s="20">
        <v>2017</v>
      </c>
      <c r="D172" s="20">
        <v>3857</v>
      </c>
      <c r="E172" s="21">
        <v>11934.6</v>
      </c>
      <c r="F172" s="20">
        <v>21</v>
      </c>
      <c r="G172" s="20">
        <v>278.31</v>
      </c>
    </row>
    <row r="173" spans="1:7" x14ac:dyDescent="0.35">
      <c r="A173" s="20" t="s">
        <v>34</v>
      </c>
      <c r="B173" s="20" t="s">
        <v>28</v>
      </c>
      <c r="C173" s="20">
        <v>2017</v>
      </c>
      <c r="D173" s="20">
        <v>155</v>
      </c>
      <c r="E173" s="21">
        <v>662.1</v>
      </c>
      <c r="F173" s="20">
        <v>19.7</v>
      </c>
      <c r="G173" s="20">
        <v>353.89</v>
      </c>
    </row>
    <row r="174" spans="1:7" x14ac:dyDescent="0.35">
      <c r="A174" s="20" t="s">
        <v>13</v>
      </c>
      <c r="B174" s="20" t="s">
        <v>28</v>
      </c>
      <c r="C174" s="20">
        <v>2017</v>
      </c>
      <c r="D174" s="20">
        <v>297</v>
      </c>
      <c r="E174" s="21">
        <v>1299.5999999999999</v>
      </c>
      <c r="F174" s="20">
        <v>23.6</v>
      </c>
      <c r="G174" s="20">
        <v>1571.94</v>
      </c>
    </row>
    <row r="175" spans="1:7" x14ac:dyDescent="0.35">
      <c r="A175" s="20" t="s">
        <v>35</v>
      </c>
      <c r="B175" s="20" t="s">
        <v>28</v>
      </c>
      <c r="C175" s="20">
        <v>2017</v>
      </c>
      <c r="D175" s="20">
        <v>14596</v>
      </c>
      <c r="E175" s="21">
        <v>252451.6</v>
      </c>
      <c r="F175" s="20">
        <v>21.7</v>
      </c>
      <c r="G175" s="20">
        <v>519</v>
      </c>
    </row>
    <row r="176" spans="1:7" x14ac:dyDescent="0.35">
      <c r="A176" s="20" t="s">
        <v>14</v>
      </c>
      <c r="B176" s="20" t="s">
        <v>28</v>
      </c>
      <c r="C176" s="20">
        <v>2017</v>
      </c>
      <c r="D176" s="20">
        <v>316</v>
      </c>
      <c r="E176" s="21">
        <v>1253.7</v>
      </c>
      <c r="F176" s="20">
        <v>23.1</v>
      </c>
      <c r="G176" s="20">
        <v>2063.66</v>
      </c>
    </row>
    <row r="177" spans="1:7" x14ac:dyDescent="0.35">
      <c r="A177" s="20" t="s">
        <v>15</v>
      </c>
      <c r="B177" s="20" t="s">
        <v>28</v>
      </c>
      <c r="C177" s="20">
        <v>2017</v>
      </c>
      <c r="D177" s="20">
        <v>14000</v>
      </c>
      <c r="E177" s="21">
        <v>106715.5</v>
      </c>
      <c r="F177" s="20">
        <v>22.4</v>
      </c>
      <c r="G177" s="20">
        <v>1067.96</v>
      </c>
    </row>
    <row r="178" spans="1:7" x14ac:dyDescent="0.35">
      <c r="A178" s="20" t="s">
        <v>16</v>
      </c>
      <c r="B178" s="20" t="s">
        <v>28</v>
      </c>
      <c r="C178" s="20">
        <v>2017</v>
      </c>
      <c r="D178" s="20">
        <v>329</v>
      </c>
      <c r="E178" s="21">
        <v>1070.3</v>
      </c>
      <c r="F178" s="20">
        <v>24</v>
      </c>
      <c r="G178" s="20">
        <v>1616.28</v>
      </c>
    </row>
    <row r="179" spans="1:7" x14ac:dyDescent="0.35">
      <c r="A179" s="20" t="s">
        <v>36</v>
      </c>
      <c r="B179" s="20" t="s">
        <v>28</v>
      </c>
      <c r="C179" s="20">
        <v>2017</v>
      </c>
      <c r="D179" s="20">
        <v>53</v>
      </c>
      <c r="E179" s="21">
        <v>23.6</v>
      </c>
      <c r="F179" s="20">
        <v>22.3</v>
      </c>
      <c r="G179" s="20">
        <v>2580.27</v>
      </c>
    </row>
    <row r="180" spans="1:7" x14ac:dyDescent="0.35">
      <c r="A180" s="20" t="s">
        <v>17</v>
      </c>
      <c r="B180" s="20" t="s">
        <v>28</v>
      </c>
      <c r="C180" s="20">
        <v>2017</v>
      </c>
      <c r="D180" s="20">
        <v>571</v>
      </c>
      <c r="E180" s="21">
        <v>4293.5</v>
      </c>
      <c r="F180" s="20">
        <v>19.100000000000001</v>
      </c>
      <c r="G180" s="20">
        <v>836.36</v>
      </c>
    </row>
    <row r="181" spans="1:7" x14ac:dyDescent="0.35">
      <c r="A181" s="20" t="s">
        <v>100</v>
      </c>
      <c r="B181" s="20" t="s">
        <v>28</v>
      </c>
      <c r="C181" s="20">
        <v>2017</v>
      </c>
      <c r="D181" s="20">
        <v>99</v>
      </c>
      <c r="E181" s="21">
        <v>23.9</v>
      </c>
      <c r="F181" s="20">
        <v>21.3</v>
      </c>
      <c r="G181" s="20">
        <v>2121</v>
      </c>
    </row>
    <row r="182" spans="1:7" x14ac:dyDescent="0.35">
      <c r="A182" s="20" t="s">
        <v>18</v>
      </c>
      <c r="B182" s="20" t="s">
        <v>28</v>
      </c>
      <c r="C182" s="20">
        <v>2017</v>
      </c>
      <c r="D182" s="20">
        <v>1484</v>
      </c>
      <c r="E182" s="21">
        <v>35993.9</v>
      </c>
      <c r="F182" s="20">
        <v>19.8</v>
      </c>
      <c r="G182" s="20">
        <v>300.60000000000002</v>
      </c>
    </row>
    <row r="183" spans="1:7" x14ac:dyDescent="0.35">
      <c r="A183" s="20" t="s">
        <v>19</v>
      </c>
      <c r="B183" s="20" t="s">
        <v>28</v>
      </c>
      <c r="C183" s="20">
        <v>2017</v>
      </c>
      <c r="D183" s="20">
        <v>51</v>
      </c>
      <c r="E183" s="21">
        <v>60.9</v>
      </c>
      <c r="F183" s="20">
        <v>22.2</v>
      </c>
      <c r="G183" s="20">
        <v>1929.71</v>
      </c>
    </row>
    <row r="184" spans="1:7" x14ac:dyDescent="0.35">
      <c r="A184" s="20" t="s">
        <v>20</v>
      </c>
      <c r="B184" s="20" t="s">
        <v>28</v>
      </c>
      <c r="C184" s="20">
        <v>2017</v>
      </c>
      <c r="D184" s="20">
        <v>985</v>
      </c>
      <c r="E184" s="21">
        <v>14117.5</v>
      </c>
      <c r="F184" s="20">
        <v>21.7</v>
      </c>
      <c r="G184" s="20">
        <v>211.81</v>
      </c>
    </row>
    <row r="185" spans="1:7" x14ac:dyDescent="0.35">
      <c r="A185" s="20" t="s">
        <v>21</v>
      </c>
      <c r="B185" s="20" t="s">
        <v>28</v>
      </c>
      <c r="C185" s="20">
        <v>2017</v>
      </c>
      <c r="D185" s="20">
        <v>147</v>
      </c>
      <c r="E185" s="21">
        <v>3180.9</v>
      </c>
      <c r="F185" s="20">
        <v>23</v>
      </c>
      <c r="G185" s="20">
        <v>590.66</v>
      </c>
    </row>
    <row r="186" spans="1:7" x14ac:dyDescent="0.35">
      <c r="A186" s="20" t="s">
        <v>37</v>
      </c>
      <c r="B186" s="20" t="s">
        <v>28</v>
      </c>
      <c r="C186" s="20">
        <v>2017</v>
      </c>
      <c r="D186" s="20">
        <v>82</v>
      </c>
      <c r="E186" s="21">
        <v>1050.7</v>
      </c>
      <c r="F186" s="20">
        <v>21.7</v>
      </c>
      <c r="G186" s="20">
        <v>1017.61</v>
      </c>
    </row>
    <row r="187" spans="1:7" x14ac:dyDescent="0.35">
      <c r="A187" s="20" t="s">
        <v>22</v>
      </c>
      <c r="B187" s="20" t="s">
        <v>28</v>
      </c>
      <c r="C187" s="20">
        <v>2017</v>
      </c>
      <c r="D187" s="20">
        <v>2695</v>
      </c>
      <c r="E187" s="21">
        <v>19853.400000000001</v>
      </c>
      <c r="F187" s="20">
        <v>25</v>
      </c>
      <c r="G187" s="20">
        <v>696.35</v>
      </c>
    </row>
    <row r="188" spans="1:7" x14ac:dyDescent="0.35">
      <c r="A188" s="20" t="s">
        <v>38</v>
      </c>
      <c r="B188" s="20" t="s">
        <v>28</v>
      </c>
      <c r="C188" s="20">
        <v>2017</v>
      </c>
      <c r="D188" s="20">
        <v>3840</v>
      </c>
      <c r="E188" s="21">
        <v>37259</v>
      </c>
      <c r="F188" s="20">
        <v>20.9</v>
      </c>
      <c r="G188" s="20">
        <v>738.63</v>
      </c>
    </row>
    <row r="189" spans="1:7" x14ac:dyDescent="0.35">
      <c r="A189" s="20" t="s">
        <v>39</v>
      </c>
      <c r="B189" s="20" t="s">
        <v>73</v>
      </c>
      <c r="C189" s="20">
        <v>2017</v>
      </c>
      <c r="D189" s="20">
        <v>65</v>
      </c>
      <c r="E189" s="21">
        <v>189.9</v>
      </c>
      <c r="F189" s="20">
        <v>24.4</v>
      </c>
      <c r="G189" s="20">
        <v>1647.81</v>
      </c>
    </row>
    <row r="190" spans="1:7" x14ac:dyDescent="0.35">
      <c r="A190" s="20" t="s">
        <v>74</v>
      </c>
      <c r="B190" s="20" t="s">
        <v>73</v>
      </c>
      <c r="C190" s="20">
        <v>2017</v>
      </c>
      <c r="D190" s="20">
        <v>887</v>
      </c>
      <c r="E190" s="21">
        <v>5388.8</v>
      </c>
      <c r="F190" s="20">
        <v>23.4</v>
      </c>
      <c r="G190" s="20">
        <v>451.45</v>
      </c>
    </row>
    <row r="191" spans="1:7" x14ac:dyDescent="0.35">
      <c r="A191" s="20" t="s">
        <v>40</v>
      </c>
      <c r="B191" s="20" t="s">
        <v>73</v>
      </c>
      <c r="C191" s="20">
        <v>2017</v>
      </c>
      <c r="D191" s="20">
        <v>4807</v>
      </c>
      <c r="E191" s="21">
        <v>43423.9</v>
      </c>
      <c r="F191" s="20">
        <v>23.8</v>
      </c>
      <c r="G191" s="20">
        <v>379.29</v>
      </c>
    </row>
    <row r="192" spans="1:7" x14ac:dyDescent="0.35">
      <c r="A192" s="20" t="s">
        <v>41</v>
      </c>
      <c r="B192" s="20" t="s">
        <v>73</v>
      </c>
      <c r="C192" s="20">
        <v>2017</v>
      </c>
      <c r="D192" s="20">
        <v>3382</v>
      </c>
      <c r="E192" s="21">
        <v>11302.1</v>
      </c>
      <c r="F192" s="20">
        <v>25.6</v>
      </c>
      <c r="G192" s="20">
        <v>2792.92</v>
      </c>
    </row>
    <row r="193" spans="1:7" x14ac:dyDescent="0.35">
      <c r="A193" s="20" t="s">
        <v>42</v>
      </c>
      <c r="B193" s="20" t="s">
        <v>73</v>
      </c>
      <c r="C193" s="20">
        <v>2017</v>
      </c>
      <c r="D193" s="20">
        <v>85191</v>
      </c>
      <c r="E193" s="21">
        <v>602027</v>
      </c>
      <c r="F193" s="20">
        <v>25.1</v>
      </c>
      <c r="G193" s="20">
        <v>1553.68</v>
      </c>
    </row>
    <row r="194" spans="1:7" x14ac:dyDescent="0.35">
      <c r="A194" s="20" t="s">
        <v>43</v>
      </c>
      <c r="B194" s="20" t="s">
        <v>73</v>
      </c>
      <c r="C194" s="20">
        <v>2017</v>
      </c>
      <c r="D194" s="20">
        <v>2401</v>
      </c>
      <c r="E194" s="21">
        <v>12112.7</v>
      </c>
      <c r="F194" s="20">
        <v>22.7</v>
      </c>
      <c r="G194" s="20">
        <v>506.62</v>
      </c>
    </row>
    <row r="195" spans="1:7" x14ac:dyDescent="0.35">
      <c r="A195" s="20" t="s">
        <v>44</v>
      </c>
      <c r="B195" s="20" t="s">
        <v>73</v>
      </c>
      <c r="C195" s="20">
        <v>2017</v>
      </c>
      <c r="D195" s="20">
        <v>64</v>
      </c>
      <c r="E195" s="21">
        <v>50.4</v>
      </c>
      <c r="F195" s="20">
        <v>24.9</v>
      </c>
      <c r="G195" s="20">
        <v>2572.8200000000002</v>
      </c>
    </row>
    <row r="196" spans="1:7" x14ac:dyDescent="0.35">
      <c r="A196" s="20" t="s">
        <v>45</v>
      </c>
      <c r="B196" s="20" t="s">
        <v>73</v>
      </c>
      <c r="C196" s="20">
        <v>2017</v>
      </c>
      <c r="D196" s="20">
        <v>262</v>
      </c>
      <c r="E196" s="21">
        <v>889.9</v>
      </c>
      <c r="F196" s="20">
        <v>27</v>
      </c>
      <c r="G196" s="20">
        <v>250</v>
      </c>
    </row>
    <row r="197" spans="1:7" x14ac:dyDescent="0.35">
      <c r="A197" s="20" t="s">
        <v>46</v>
      </c>
      <c r="B197" s="20" t="s">
        <v>73</v>
      </c>
      <c r="C197" s="20">
        <v>2017</v>
      </c>
      <c r="D197" s="20">
        <v>80</v>
      </c>
      <c r="E197" s="21">
        <v>1460.6</v>
      </c>
      <c r="F197" s="20">
        <v>22.9</v>
      </c>
      <c r="G197" s="20">
        <v>358.96</v>
      </c>
    </row>
    <row r="198" spans="1:7" x14ac:dyDescent="0.35">
      <c r="A198" s="20" t="s">
        <v>47</v>
      </c>
      <c r="B198" s="20" t="s">
        <v>73</v>
      </c>
      <c r="C198" s="20">
        <v>2017</v>
      </c>
      <c r="D198" s="20">
        <v>74</v>
      </c>
      <c r="E198" s="21">
        <v>292</v>
      </c>
      <c r="F198" s="20">
        <v>23.4</v>
      </c>
      <c r="G198" s="20">
        <v>2685.69</v>
      </c>
    </row>
    <row r="199" spans="1:7" x14ac:dyDescent="0.35">
      <c r="A199" s="20" t="s">
        <v>85</v>
      </c>
      <c r="B199" s="20" t="s">
        <v>73</v>
      </c>
      <c r="C199" s="20">
        <v>2017</v>
      </c>
      <c r="D199" s="20">
        <v>72</v>
      </c>
      <c r="E199" s="21">
        <v>447.7</v>
      </c>
      <c r="F199" s="20">
        <v>22.7</v>
      </c>
      <c r="G199" s="20">
        <v>1677.02</v>
      </c>
    </row>
    <row r="200" spans="1:7" x14ac:dyDescent="0.35">
      <c r="A200" s="20" t="s">
        <v>48</v>
      </c>
      <c r="B200" s="20" t="s">
        <v>73</v>
      </c>
      <c r="C200" s="20">
        <v>2017</v>
      </c>
      <c r="D200" s="20">
        <v>50</v>
      </c>
      <c r="E200" s="21">
        <v>232.1</v>
      </c>
      <c r="F200" s="20">
        <v>22.9</v>
      </c>
      <c r="G200" s="20">
        <v>1879.29</v>
      </c>
    </row>
    <row r="201" spans="1:7" x14ac:dyDescent="0.35">
      <c r="A201" s="20" t="s">
        <v>49</v>
      </c>
      <c r="B201" s="20" t="s">
        <v>73</v>
      </c>
      <c r="C201" s="20">
        <v>2017</v>
      </c>
      <c r="D201" s="20">
        <v>83</v>
      </c>
      <c r="E201" s="21">
        <v>243.9</v>
      </c>
      <c r="F201" s="20">
        <v>23.5</v>
      </c>
      <c r="G201" s="20">
        <v>1456.64</v>
      </c>
    </row>
    <row r="202" spans="1:7" x14ac:dyDescent="0.35">
      <c r="A202" s="20" t="s">
        <v>50</v>
      </c>
      <c r="B202" s="20" t="s">
        <v>73</v>
      </c>
      <c r="C202" s="20">
        <v>2017</v>
      </c>
      <c r="D202" s="20">
        <v>67</v>
      </c>
      <c r="E202" s="21">
        <v>1791.8</v>
      </c>
      <c r="F202" s="20">
        <v>22.2</v>
      </c>
      <c r="G202" s="20">
        <v>440.51</v>
      </c>
    </row>
    <row r="203" spans="1:7" x14ac:dyDescent="0.35">
      <c r="A203" s="20" t="s">
        <v>75</v>
      </c>
      <c r="B203" s="20" t="s">
        <v>73</v>
      </c>
      <c r="C203" s="20">
        <v>2017</v>
      </c>
      <c r="D203" s="20">
        <v>251</v>
      </c>
      <c r="E203" s="21">
        <v>1836.3</v>
      </c>
      <c r="F203" s="20">
        <v>21.7</v>
      </c>
      <c r="G203" s="20">
        <v>980.43</v>
      </c>
    </row>
    <row r="204" spans="1:7" x14ac:dyDescent="0.35">
      <c r="A204" s="20" t="s">
        <v>51</v>
      </c>
      <c r="B204" s="20" t="s">
        <v>73</v>
      </c>
      <c r="C204" s="20">
        <v>2017</v>
      </c>
      <c r="D204" s="20">
        <v>48</v>
      </c>
      <c r="E204" s="21">
        <v>329.2</v>
      </c>
      <c r="F204" s="20">
        <v>25.4</v>
      </c>
      <c r="G204" s="20">
        <v>1007.62</v>
      </c>
    </row>
    <row r="205" spans="1:7" x14ac:dyDescent="0.35">
      <c r="A205" s="20" t="s">
        <v>76</v>
      </c>
      <c r="B205" s="20" t="s">
        <v>73</v>
      </c>
      <c r="C205" s="20">
        <v>2017</v>
      </c>
      <c r="D205" s="20">
        <v>4287</v>
      </c>
      <c r="E205" s="21">
        <v>38061.199999999997</v>
      </c>
      <c r="F205" s="20">
        <v>22.7</v>
      </c>
      <c r="G205" s="20">
        <v>735.97</v>
      </c>
    </row>
    <row r="206" spans="1:7" x14ac:dyDescent="0.35">
      <c r="A206" s="20" t="s">
        <v>52</v>
      </c>
      <c r="B206" s="20" t="s">
        <v>73</v>
      </c>
      <c r="C206" s="20">
        <v>2017</v>
      </c>
      <c r="D206" s="20">
        <v>56</v>
      </c>
      <c r="E206" s="21">
        <v>462.5</v>
      </c>
      <c r="F206" s="20">
        <v>25.4</v>
      </c>
      <c r="G206" s="20">
        <v>2412.8000000000002</v>
      </c>
    </row>
    <row r="207" spans="1:7" x14ac:dyDescent="0.35">
      <c r="A207" s="20" t="s">
        <v>53</v>
      </c>
      <c r="B207" s="20" t="s">
        <v>73</v>
      </c>
      <c r="C207" s="20">
        <v>2017</v>
      </c>
      <c r="D207" s="20">
        <v>3682</v>
      </c>
      <c r="E207" s="21">
        <v>33838.800000000003</v>
      </c>
      <c r="F207" s="20">
        <v>24.1</v>
      </c>
      <c r="G207" s="20">
        <v>988.04</v>
      </c>
    </row>
    <row r="208" spans="1:7" x14ac:dyDescent="0.35">
      <c r="A208" s="20" t="s">
        <v>54</v>
      </c>
      <c r="B208" s="20" t="s">
        <v>73</v>
      </c>
      <c r="C208" s="20">
        <v>2017</v>
      </c>
      <c r="D208" s="20">
        <v>39394</v>
      </c>
      <c r="E208" s="21">
        <v>255247.3</v>
      </c>
      <c r="F208" s="20">
        <v>25</v>
      </c>
      <c r="G208" s="20">
        <v>770.55</v>
      </c>
    </row>
    <row r="209" spans="1:7" x14ac:dyDescent="0.35">
      <c r="A209" s="20" t="s">
        <v>77</v>
      </c>
      <c r="B209" s="20" t="s">
        <v>73</v>
      </c>
      <c r="C209" s="20">
        <v>2017</v>
      </c>
      <c r="D209" s="20">
        <v>202</v>
      </c>
      <c r="E209" s="21">
        <v>878.3</v>
      </c>
      <c r="F209" s="20">
        <v>20</v>
      </c>
      <c r="G209" s="20">
        <v>2200.11</v>
      </c>
    </row>
    <row r="210" spans="1:7" x14ac:dyDescent="0.35">
      <c r="A210" s="20" t="s">
        <v>55</v>
      </c>
      <c r="B210" s="20" t="s">
        <v>73</v>
      </c>
      <c r="C210" s="20">
        <v>2017</v>
      </c>
      <c r="D210" s="20">
        <v>408</v>
      </c>
      <c r="E210" s="21">
        <v>994.8</v>
      </c>
      <c r="F210" s="20">
        <v>23.7</v>
      </c>
      <c r="G210" s="20">
        <v>289.37</v>
      </c>
    </row>
    <row r="211" spans="1:7" x14ac:dyDescent="0.35">
      <c r="A211" s="20" t="s">
        <v>56</v>
      </c>
      <c r="B211" s="20" t="s">
        <v>73</v>
      </c>
      <c r="C211" s="20">
        <v>2017</v>
      </c>
      <c r="D211" s="20">
        <v>92</v>
      </c>
      <c r="E211" s="21">
        <v>519.4</v>
      </c>
      <c r="F211" s="20">
        <v>23.9</v>
      </c>
      <c r="G211" s="20">
        <v>1873.91</v>
      </c>
    </row>
    <row r="212" spans="1:7" x14ac:dyDescent="0.35">
      <c r="A212" s="20" t="s">
        <v>78</v>
      </c>
      <c r="B212" s="20" t="s">
        <v>73</v>
      </c>
      <c r="C212" s="20">
        <v>2017</v>
      </c>
      <c r="D212" s="20">
        <v>1049</v>
      </c>
      <c r="E212" s="21">
        <v>4094.5</v>
      </c>
      <c r="F212" s="20">
        <v>24.2</v>
      </c>
      <c r="G212" s="20">
        <v>1703.42</v>
      </c>
    </row>
    <row r="213" spans="1:7" x14ac:dyDescent="0.35">
      <c r="A213" s="20" t="s">
        <v>79</v>
      </c>
      <c r="B213" s="20" t="s">
        <v>73</v>
      </c>
      <c r="C213" s="20">
        <v>2017</v>
      </c>
      <c r="D213" s="20">
        <v>301</v>
      </c>
      <c r="E213" s="21">
        <v>1181.7</v>
      </c>
      <c r="F213" s="20">
        <v>24.8</v>
      </c>
      <c r="G213" s="20">
        <v>689.58</v>
      </c>
    </row>
    <row r="214" spans="1:7" x14ac:dyDescent="0.35">
      <c r="A214" s="20" t="s">
        <v>57</v>
      </c>
      <c r="B214" s="20" t="s">
        <v>73</v>
      </c>
      <c r="C214" s="20">
        <v>2017</v>
      </c>
      <c r="D214" s="20">
        <v>139</v>
      </c>
      <c r="E214" s="21">
        <v>466.8</v>
      </c>
      <c r="F214" s="20">
        <v>24.3</v>
      </c>
      <c r="G214" s="20">
        <v>1432.37</v>
      </c>
    </row>
    <row r="215" spans="1:7" x14ac:dyDescent="0.35">
      <c r="A215" s="20" t="s">
        <v>69</v>
      </c>
      <c r="B215" s="20" t="s">
        <v>73</v>
      </c>
      <c r="C215" s="20">
        <v>2017</v>
      </c>
      <c r="D215" s="20">
        <v>5470</v>
      </c>
      <c r="E215" s="21">
        <v>19732.900000000001</v>
      </c>
      <c r="F215" s="20">
        <v>23</v>
      </c>
      <c r="G215" s="20">
        <v>260.07</v>
      </c>
    </row>
    <row r="216" spans="1:7" x14ac:dyDescent="0.35">
      <c r="A216" s="20" t="s">
        <v>58</v>
      </c>
      <c r="B216" s="20" t="s">
        <v>73</v>
      </c>
      <c r="C216" s="20">
        <v>2017</v>
      </c>
      <c r="D216" s="20">
        <v>2897</v>
      </c>
      <c r="E216" s="21">
        <v>35369.199999999997</v>
      </c>
      <c r="F216" s="20">
        <v>25.5</v>
      </c>
      <c r="G216" s="20">
        <v>1146.53</v>
      </c>
    </row>
    <row r="217" spans="1:7" x14ac:dyDescent="0.35">
      <c r="A217" s="20" t="s">
        <v>59</v>
      </c>
      <c r="B217" s="20" t="s">
        <v>73</v>
      </c>
      <c r="C217" s="20">
        <v>2017</v>
      </c>
      <c r="D217" s="20">
        <v>10203</v>
      </c>
      <c r="E217" s="21">
        <v>97681.2</v>
      </c>
      <c r="F217" s="20">
        <v>25.7</v>
      </c>
      <c r="G217" s="20">
        <v>1001.06</v>
      </c>
    </row>
    <row r="218" spans="1:7" x14ac:dyDescent="0.35">
      <c r="A218" s="20" t="s">
        <v>60</v>
      </c>
      <c r="B218" s="20" t="s">
        <v>73</v>
      </c>
      <c r="C218" s="20">
        <v>2017</v>
      </c>
      <c r="D218" s="20">
        <v>42967</v>
      </c>
      <c r="E218" s="21">
        <v>263792.8</v>
      </c>
      <c r="F218" s="20">
        <v>24.7</v>
      </c>
      <c r="G218" s="20">
        <v>1689.22</v>
      </c>
    </row>
    <row r="219" spans="1:7" x14ac:dyDescent="0.35">
      <c r="A219" s="20" t="s">
        <v>61</v>
      </c>
      <c r="B219" s="20" t="s">
        <v>73</v>
      </c>
      <c r="C219" s="20">
        <v>2017</v>
      </c>
      <c r="D219" s="20">
        <v>52</v>
      </c>
      <c r="E219" s="21">
        <v>86.4</v>
      </c>
      <c r="F219" s="20">
        <v>25.3</v>
      </c>
      <c r="G219" s="20">
        <v>1399.38</v>
      </c>
    </row>
    <row r="220" spans="1:7" x14ac:dyDescent="0.35">
      <c r="A220" s="20" t="s">
        <v>62</v>
      </c>
      <c r="B220" s="20" t="s">
        <v>73</v>
      </c>
      <c r="C220" s="20">
        <v>2017</v>
      </c>
      <c r="D220" s="20">
        <v>1269</v>
      </c>
      <c r="E220" s="21">
        <v>2131.4</v>
      </c>
      <c r="F220" s="20">
        <v>25.3</v>
      </c>
      <c r="G220" s="20">
        <v>1694.73</v>
      </c>
    </row>
    <row r="221" spans="1:7" x14ac:dyDescent="0.35">
      <c r="A221" s="20" t="s">
        <v>63</v>
      </c>
      <c r="B221" s="20" t="s">
        <v>73</v>
      </c>
      <c r="C221" s="20">
        <v>2017</v>
      </c>
      <c r="D221" s="20">
        <v>230</v>
      </c>
      <c r="E221" s="21">
        <v>33</v>
      </c>
      <c r="F221" s="20">
        <v>25.3</v>
      </c>
      <c r="G221" s="20">
        <v>475</v>
      </c>
    </row>
    <row r="222" spans="1:7" x14ac:dyDescent="0.35">
      <c r="A222" s="20" t="s">
        <v>80</v>
      </c>
      <c r="B222" s="20" t="s">
        <v>73</v>
      </c>
      <c r="C222" s="20">
        <v>2017</v>
      </c>
      <c r="D222" s="20">
        <v>11319</v>
      </c>
      <c r="E222" s="21">
        <v>239625</v>
      </c>
      <c r="F222" s="20">
        <v>24.1</v>
      </c>
      <c r="G222" s="20">
        <v>276.95</v>
      </c>
    </row>
    <row r="223" spans="1:7" x14ac:dyDescent="0.35">
      <c r="A223" s="20" t="s">
        <v>64</v>
      </c>
      <c r="B223" s="20" t="s">
        <v>73</v>
      </c>
      <c r="C223" s="20">
        <v>2017</v>
      </c>
      <c r="D223" s="20">
        <v>4625</v>
      </c>
      <c r="E223" s="21">
        <v>59505.2</v>
      </c>
      <c r="F223" s="20">
        <v>24.5</v>
      </c>
      <c r="G223" s="20">
        <v>301.10000000000002</v>
      </c>
    </row>
    <row r="224" spans="1:7" x14ac:dyDescent="0.35">
      <c r="A224" s="20" t="s">
        <v>81</v>
      </c>
      <c r="B224" s="20" t="s">
        <v>73</v>
      </c>
      <c r="C224" s="20">
        <v>2017</v>
      </c>
      <c r="D224" s="20">
        <v>1557</v>
      </c>
      <c r="E224" s="21">
        <v>6372.3</v>
      </c>
      <c r="F224" s="20">
        <v>23.4</v>
      </c>
      <c r="G224" s="20">
        <v>1308.45</v>
      </c>
    </row>
    <row r="225" spans="1:7" x14ac:dyDescent="0.35">
      <c r="A225" s="20" t="s">
        <v>65</v>
      </c>
      <c r="B225" s="20" t="s">
        <v>73</v>
      </c>
      <c r="C225" s="20">
        <v>2017</v>
      </c>
      <c r="D225" s="20">
        <v>86</v>
      </c>
      <c r="E225" s="21">
        <v>670.3</v>
      </c>
      <c r="F225" s="20">
        <v>25</v>
      </c>
      <c r="G225" s="20">
        <v>643.80999999999995</v>
      </c>
    </row>
    <row r="226" spans="1:7" x14ac:dyDescent="0.35">
      <c r="A226" s="20" t="s">
        <v>83</v>
      </c>
      <c r="B226" s="20" t="s">
        <v>73</v>
      </c>
      <c r="C226" s="20">
        <v>2017</v>
      </c>
      <c r="D226" s="20">
        <v>16297</v>
      </c>
      <c r="E226" s="21">
        <v>100835.9</v>
      </c>
      <c r="F226" s="20">
        <v>24.9</v>
      </c>
      <c r="G226" s="20">
        <v>811.97</v>
      </c>
    </row>
    <row r="227" spans="1:7" x14ac:dyDescent="0.35">
      <c r="A227" s="20" t="s">
        <v>66</v>
      </c>
      <c r="B227" s="20" t="s">
        <v>73</v>
      </c>
      <c r="C227" s="20">
        <v>2017</v>
      </c>
      <c r="D227" s="20">
        <v>533</v>
      </c>
      <c r="E227" s="21">
        <v>6448.8</v>
      </c>
      <c r="F227" s="20">
        <v>26.2</v>
      </c>
      <c r="G227" s="20">
        <v>658.93</v>
      </c>
    </row>
    <row r="228" spans="1:7" x14ac:dyDescent="0.35">
      <c r="A228" s="20" t="s">
        <v>82</v>
      </c>
      <c r="B228" s="20" t="s">
        <v>73</v>
      </c>
      <c r="C228" s="20">
        <v>2017</v>
      </c>
      <c r="D228" s="20">
        <v>887</v>
      </c>
      <c r="E228" s="21">
        <v>12476.5</v>
      </c>
      <c r="F228" s="20">
        <v>23.9</v>
      </c>
      <c r="G228" s="20">
        <v>627.53</v>
      </c>
    </row>
    <row r="229" spans="1:7" x14ac:dyDescent="0.35">
      <c r="A229" s="20" t="s">
        <v>67</v>
      </c>
      <c r="B229" s="20" t="s">
        <v>73</v>
      </c>
      <c r="C229" s="20">
        <v>2017</v>
      </c>
      <c r="D229" s="20">
        <v>593</v>
      </c>
      <c r="E229" s="21">
        <v>11541</v>
      </c>
      <c r="F229" s="20">
        <v>24.9</v>
      </c>
      <c r="G229" s="20">
        <v>636.07000000000005</v>
      </c>
    </row>
    <row r="230" spans="1:7" x14ac:dyDescent="0.35">
      <c r="A230" s="20" t="s">
        <v>84</v>
      </c>
      <c r="B230" s="20" t="s">
        <v>73</v>
      </c>
      <c r="C230" s="20">
        <v>2017</v>
      </c>
      <c r="D230" s="20">
        <v>295</v>
      </c>
      <c r="E230" s="21">
        <v>4248.6000000000004</v>
      </c>
      <c r="F230" s="20">
        <v>24.1</v>
      </c>
      <c r="G230" s="20">
        <v>559.07000000000005</v>
      </c>
    </row>
    <row r="231" spans="1:7" x14ac:dyDescent="0.35">
      <c r="A231" s="20" t="s">
        <v>68</v>
      </c>
      <c r="B231" s="20" t="s">
        <v>73</v>
      </c>
      <c r="C231" s="20">
        <v>2017</v>
      </c>
      <c r="D231" s="20">
        <v>42837</v>
      </c>
      <c r="E231" s="21">
        <v>364939.9</v>
      </c>
      <c r="F231" s="20">
        <v>22.2</v>
      </c>
      <c r="G231" s="20">
        <v>591.41999999999996</v>
      </c>
    </row>
    <row r="232" spans="1:7" x14ac:dyDescent="0.35">
      <c r="A232" s="20" t="s">
        <v>0</v>
      </c>
      <c r="B232" s="20" t="s">
        <v>28</v>
      </c>
      <c r="C232" s="20">
        <v>2016</v>
      </c>
      <c r="D232" s="20">
        <v>250</v>
      </c>
      <c r="E232" s="21">
        <v>2111.5</v>
      </c>
      <c r="F232" s="20">
        <v>22.8</v>
      </c>
      <c r="G232" s="20">
        <v>1157.96</v>
      </c>
    </row>
    <row r="233" spans="1:7" x14ac:dyDescent="0.35">
      <c r="A233" s="20" t="s">
        <v>1</v>
      </c>
      <c r="B233" s="20" t="s">
        <v>28</v>
      </c>
      <c r="C233" s="20">
        <v>2016</v>
      </c>
      <c r="D233" s="20">
        <v>52</v>
      </c>
      <c r="E233" s="21">
        <v>175</v>
      </c>
      <c r="F233" s="20">
        <v>23</v>
      </c>
      <c r="G233" s="20">
        <v>1939</v>
      </c>
    </row>
    <row r="234" spans="1:7" x14ac:dyDescent="0.35">
      <c r="A234" s="20" t="s">
        <v>30</v>
      </c>
      <c r="B234" s="20" t="s">
        <v>28</v>
      </c>
      <c r="C234" s="20">
        <v>2016</v>
      </c>
      <c r="D234" s="20">
        <v>857</v>
      </c>
      <c r="E234" s="21">
        <v>26067.7</v>
      </c>
      <c r="F234" s="20">
        <v>17.399999999999999</v>
      </c>
      <c r="G234" s="20">
        <v>266.79000000000002</v>
      </c>
    </row>
    <row r="235" spans="1:7" x14ac:dyDescent="0.35">
      <c r="A235" s="20" t="s">
        <v>2</v>
      </c>
      <c r="B235" s="20" t="s">
        <v>28</v>
      </c>
      <c r="C235" s="20">
        <v>2016</v>
      </c>
      <c r="D235" s="20">
        <v>124</v>
      </c>
      <c r="E235" s="21"/>
      <c r="F235" s="20"/>
      <c r="G235" s="20"/>
    </row>
    <row r="236" spans="1:7" x14ac:dyDescent="0.35">
      <c r="A236" s="20" t="s">
        <v>31</v>
      </c>
      <c r="B236" s="20" t="s">
        <v>28</v>
      </c>
      <c r="C236" s="20">
        <v>2016</v>
      </c>
      <c r="D236" s="20">
        <v>91333</v>
      </c>
      <c r="E236" s="21">
        <v>675966.1</v>
      </c>
      <c r="F236" s="20">
        <v>23.7</v>
      </c>
      <c r="G236" s="20">
        <v>886.65</v>
      </c>
    </row>
    <row r="237" spans="1:7" x14ac:dyDescent="0.35">
      <c r="A237" s="20" t="s">
        <v>3</v>
      </c>
      <c r="B237" s="20" t="s">
        <v>28</v>
      </c>
      <c r="C237" s="20">
        <v>2016</v>
      </c>
      <c r="D237" s="20">
        <v>4509</v>
      </c>
      <c r="E237" s="21">
        <v>42555.7</v>
      </c>
      <c r="F237" s="20">
        <v>20.6</v>
      </c>
      <c r="G237" s="20">
        <v>383.29</v>
      </c>
    </row>
    <row r="238" spans="1:7" x14ac:dyDescent="0.35">
      <c r="A238" s="20" t="s">
        <v>97</v>
      </c>
      <c r="B238" s="20" t="s">
        <v>28</v>
      </c>
      <c r="C238" s="20">
        <v>2016</v>
      </c>
      <c r="D238" s="20">
        <v>51</v>
      </c>
      <c r="E238" s="21"/>
      <c r="F238" s="20"/>
      <c r="G238" s="20"/>
    </row>
    <row r="239" spans="1:7" x14ac:dyDescent="0.35">
      <c r="A239" s="20" t="s">
        <v>4</v>
      </c>
      <c r="B239" s="20" t="s">
        <v>28</v>
      </c>
      <c r="C239" s="20">
        <v>2016</v>
      </c>
      <c r="D239" s="20">
        <v>18607</v>
      </c>
      <c r="E239" s="21">
        <v>303480</v>
      </c>
      <c r="F239" s="20">
        <v>20.6</v>
      </c>
      <c r="G239" s="20">
        <v>260.92</v>
      </c>
    </row>
    <row r="240" spans="1:7" x14ac:dyDescent="0.35">
      <c r="A240" s="20" t="s">
        <v>5</v>
      </c>
      <c r="B240" s="20" t="s">
        <v>28</v>
      </c>
      <c r="C240" s="20">
        <v>2016</v>
      </c>
      <c r="D240" s="20">
        <v>1600</v>
      </c>
      <c r="E240" s="21">
        <v>18097.3</v>
      </c>
      <c r="F240" s="20">
        <v>22.4</v>
      </c>
      <c r="G240" s="20">
        <v>716.53</v>
      </c>
    </row>
    <row r="241" spans="1:7" x14ac:dyDescent="0.35">
      <c r="A241" s="20" t="s">
        <v>6</v>
      </c>
      <c r="B241" s="20" t="s">
        <v>28</v>
      </c>
      <c r="C241" s="20">
        <v>2016</v>
      </c>
      <c r="D241" s="20">
        <v>320</v>
      </c>
      <c r="E241" s="21">
        <v>1427.5</v>
      </c>
      <c r="F241" s="20">
        <v>22.7</v>
      </c>
      <c r="G241" s="20">
        <v>1778.65</v>
      </c>
    </row>
    <row r="242" spans="1:7" x14ac:dyDescent="0.35">
      <c r="A242" s="20" t="s">
        <v>7</v>
      </c>
      <c r="B242" s="20" t="s">
        <v>28</v>
      </c>
      <c r="C242" s="20">
        <v>2016</v>
      </c>
      <c r="D242" s="20">
        <v>163</v>
      </c>
      <c r="E242" s="21">
        <v>637.4</v>
      </c>
      <c r="F242" s="20">
        <v>23.6</v>
      </c>
      <c r="G242" s="20">
        <v>1281.1300000000001</v>
      </c>
    </row>
    <row r="243" spans="1:7" x14ac:dyDescent="0.35">
      <c r="A243" s="20" t="s">
        <v>8</v>
      </c>
      <c r="B243" s="20" t="s">
        <v>28</v>
      </c>
      <c r="C243" s="20">
        <v>2016</v>
      </c>
      <c r="D243" s="20">
        <v>1136</v>
      </c>
      <c r="E243" s="21">
        <v>6215.7</v>
      </c>
      <c r="F243" s="20">
        <v>22</v>
      </c>
      <c r="G243" s="20">
        <v>637.21</v>
      </c>
    </row>
    <row r="244" spans="1:7" x14ac:dyDescent="0.35">
      <c r="A244" s="20" t="s">
        <v>9</v>
      </c>
      <c r="B244" s="20" t="s">
        <v>28</v>
      </c>
      <c r="C244" s="20">
        <v>2016</v>
      </c>
      <c r="D244" s="20">
        <v>116</v>
      </c>
      <c r="E244" s="21">
        <v>394.6</v>
      </c>
      <c r="F244" s="20">
        <v>23.7</v>
      </c>
      <c r="G244" s="20">
        <v>1878.72</v>
      </c>
    </row>
    <row r="245" spans="1:7" x14ac:dyDescent="0.35">
      <c r="A245" s="20" t="s">
        <v>32</v>
      </c>
      <c r="B245" s="20" t="s">
        <v>28</v>
      </c>
      <c r="C245" s="20">
        <v>2016</v>
      </c>
      <c r="D245" s="20">
        <v>151</v>
      </c>
      <c r="E245" s="21">
        <v>12.4</v>
      </c>
      <c r="F245" s="20">
        <v>22.9</v>
      </c>
      <c r="G245" s="20">
        <v>1355.56</v>
      </c>
    </row>
    <row r="246" spans="1:7" x14ac:dyDescent="0.35">
      <c r="A246" s="20" t="s">
        <v>33</v>
      </c>
      <c r="B246" s="20" t="s">
        <v>28</v>
      </c>
      <c r="C246" s="20">
        <v>2016</v>
      </c>
      <c r="D246" s="20">
        <v>2945</v>
      </c>
      <c r="E246" s="21">
        <v>26369.3</v>
      </c>
      <c r="F246" s="20">
        <v>23.3</v>
      </c>
      <c r="G246" s="20">
        <v>439.78</v>
      </c>
    </row>
    <row r="247" spans="1:7" x14ac:dyDescent="0.35">
      <c r="A247" s="20" t="s">
        <v>10</v>
      </c>
      <c r="B247" s="20" t="s">
        <v>28</v>
      </c>
      <c r="C247" s="20">
        <v>2016</v>
      </c>
      <c r="D247" s="20">
        <v>4900</v>
      </c>
      <c r="E247" s="21">
        <v>170431.3</v>
      </c>
      <c r="F247" s="20">
        <v>21.7</v>
      </c>
      <c r="G247" s="20">
        <v>281.8</v>
      </c>
    </row>
    <row r="248" spans="1:7" x14ac:dyDescent="0.35">
      <c r="A248" s="20" t="s">
        <v>11</v>
      </c>
      <c r="B248" s="20" t="s">
        <v>28</v>
      </c>
      <c r="C248" s="20">
        <v>2016</v>
      </c>
      <c r="D248" s="20">
        <v>362</v>
      </c>
      <c r="E248" s="21">
        <v>3789.6</v>
      </c>
      <c r="F248" s="20">
        <v>23.6</v>
      </c>
      <c r="G248" s="20">
        <v>542.64</v>
      </c>
    </row>
    <row r="249" spans="1:7" x14ac:dyDescent="0.35">
      <c r="A249" s="20" t="s">
        <v>23</v>
      </c>
      <c r="B249" s="20" t="s">
        <v>28</v>
      </c>
      <c r="C249" s="20">
        <v>2016</v>
      </c>
      <c r="D249" s="20">
        <v>3886</v>
      </c>
      <c r="E249" s="21">
        <v>5951</v>
      </c>
      <c r="F249" s="20">
        <v>22.2</v>
      </c>
      <c r="G249" s="20">
        <v>268.05</v>
      </c>
    </row>
    <row r="250" spans="1:7" x14ac:dyDescent="0.35">
      <c r="A250" s="20" t="s">
        <v>34</v>
      </c>
      <c r="B250" s="20" t="s">
        <v>28</v>
      </c>
      <c r="C250" s="20">
        <v>2016</v>
      </c>
      <c r="D250" s="20">
        <v>169</v>
      </c>
      <c r="E250" s="21">
        <v>699.9</v>
      </c>
      <c r="F250" s="20">
        <v>20.2</v>
      </c>
      <c r="G250" s="20">
        <v>301.05</v>
      </c>
    </row>
    <row r="251" spans="1:7" x14ac:dyDescent="0.35">
      <c r="A251" s="20" t="s">
        <v>13</v>
      </c>
      <c r="B251" s="20" t="s">
        <v>28</v>
      </c>
      <c r="C251" s="20">
        <v>2016</v>
      </c>
      <c r="D251" s="20">
        <v>301</v>
      </c>
      <c r="E251" s="21">
        <v>1417</v>
      </c>
      <c r="F251" s="20">
        <v>23.5</v>
      </c>
      <c r="G251" s="20">
        <v>1469.36</v>
      </c>
    </row>
    <row r="252" spans="1:7" x14ac:dyDescent="0.35">
      <c r="A252" s="20" t="s">
        <v>35</v>
      </c>
      <c r="B252" s="20" t="s">
        <v>28</v>
      </c>
      <c r="C252" s="20">
        <v>2016</v>
      </c>
      <c r="D252" s="20">
        <v>13710</v>
      </c>
      <c r="E252" s="21">
        <v>243742</v>
      </c>
      <c r="F252" s="20">
        <v>21.6</v>
      </c>
      <c r="G252" s="20">
        <v>521.12</v>
      </c>
    </row>
    <row r="253" spans="1:7" x14ac:dyDescent="0.35">
      <c r="A253" s="20" t="s">
        <v>14</v>
      </c>
      <c r="B253" s="20" t="s">
        <v>28</v>
      </c>
      <c r="C253" s="20">
        <v>2016</v>
      </c>
      <c r="D253" s="20">
        <v>324</v>
      </c>
      <c r="E253" s="21">
        <v>1143.5999999999999</v>
      </c>
      <c r="F253" s="20">
        <v>23.8</v>
      </c>
      <c r="G253" s="20">
        <v>1999.13</v>
      </c>
    </row>
    <row r="254" spans="1:7" x14ac:dyDescent="0.35">
      <c r="A254" s="20" t="s">
        <v>15</v>
      </c>
      <c r="B254" s="20" t="s">
        <v>28</v>
      </c>
      <c r="C254" s="20">
        <v>2016</v>
      </c>
      <c r="D254" s="20">
        <v>14381</v>
      </c>
      <c r="E254" s="21">
        <v>107734.39999999999</v>
      </c>
      <c r="F254" s="20">
        <v>22.3</v>
      </c>
      <c r="G254" s="20">
        <v>1032.18</v>
      </c>
    </row>
    <row r="255" spans="1:7" x14ac:dyDescent="0.35">
      <c r="A255" s="20" t="s">
        <v>16</v>
      </c>
      <c r="B255" s="20" t="s">
        <v>28</v>
      </c>
      <c r="C255" s="20">
        <v>2016</v>
      </c>
      <c r="D255" s="20">
        <v>332</v>
      </c>
      <c r="E255" s="21">
        <v>1025.2</v>
      </c>
      <c r="F255" s="20">
        <v>23.6</v>
      </c>
      <c r="G255" s="20">
        <v>1581.83</v>
      </c>
    </row>
    <row r="256" spans="1:7" x14ac:dyDescent="0.35">
      <c r="A256" s="20" t="s">
        <v>36</v>
      </c>
      <c r="B256" s="20" t="s">
        <v>28</v>
      </c>
      <c r="C256" s="20">
        <v>2016</v>
      </c>
      <c r="D256" s="20">
        <v>53</v>
      </c>
      <c r="E256" s="21">
        <v>18.8</v>
      </c>
      <c r="F256" s="20">
        <v>23.4</v>
      </c>
      <c r="G256" s="20">
        <v>2549.88</v>
      </c>
    </row>
    <row r="257" spans="1:7" x14ac:dyDescent="0.35">
      <c r="A257" s="20" t="s">
        <v>17</v>
      </c>
      <c r="B257" s="20" t="s">
        <v>28</v>
      </c>
      <c r="C257" s="20">
        <v>2016</v>
      </c>
      <c r="D257" s="20">
        <v>668</v>
      </c>
      <c r="E257" s="21">
        <v>4100.3999999999996</v>
      </c>
      <c r="F257" s="20">
        <v>19.399999999999999</v>
      </c>
      <c r="G257" s="20">
        <v>845.76</v>
      </c>
    </row>
    <row r="258" spans="1:7" x14ac:dyDescent="0.35">
      <c r="A258" s="20" t="s">
        <v>100</v>
      </c>
      <c r="B258" s="20" t="s">
        <v>28</v>
      </c>
      <c r="C258" s="20">
        <v>2016</v>
      </c>
      <c r="D258" s="20">
        <v>200</v>
      </c>
      <c r="E258" s="21">
        <v>47.2</v>
      </c>
      <c r="F258" s="20">
        <v>21</v>
      </c>
      <c r="G258" s="20">
        <v>2229.79</v>
      </c>
    </row>
    <row r="259" spans="1:7" x14ac:dyDescent="0.35">
      <c r="A259" s="20" t="s">
        <v>18</v>
      </c>
      <c r="B259" s="20" t="s">
        <v>28</v>
      </c>
      <c r="C259" s="20">
        <v>2016</v>
      </c>
      <c r="D259" s="20">
        <v>1571</v>
      </c>
      <c r="E259" s="21">
        <v>24737.1</v>
      </c>
      <c r="F259" s="20">
        <v>21.3</v>
      </c>
      <c r="G259" s="20">
        <v>320.29000000000002</v>
      </c>
    </row>
    <row r="260" spans="1:7" x14ac:dyDescent="0.35">
      <c r="A260" s="20" t="s">
        <v>19</v>
      </c>
      <c r="B260" s="20" t="s">
        <v>28</v>
      </c>
      <c r="C260" s="20">
        <v>2016</v>
      </c>
      <c r="D260" s="20">
        <v>51</v>
      </c>
      <c r="E260" s="21">
        <v>75.400000000000006</v>
      </c>
      <c r="F260" s="20">
        <v>22.2</v>
      </c>
      <c r="G260" s="20">
        <v>1952.83</v>
      </c>
    </row>
    <row r="261" spans="1:7" x14ac:dyDescent="0.35">
      <c r="A261" s="20" t="s">
        <v>20</v>
      </c>
      <c r="B261" s="20" t="s">
        <v>28</v>
      </c>
      <c r="C261" s="20">
        <v>2016</v>
      </c>
      <c r="D261" s="20">
        <v>1020</v>
      </c>
      <c r="E261" s="21">
        <v>13833</v>
      </c>
      <c r="F261" s="20">
        <v>21.5</v>
      </c>
      <c r="G261" s="20">
        <v>201.58</v>
      </c>
    </row>
    <row r="262" spans="1:7" x14ac:dyDescent="0.35">
      <c r="A262" s="20" t="s">
        <v>21</v>
      </c>
      <c r="B262" s="20" t="s">
        <v>28</v>
      </c>
      <c r="C262" s="20">
        <v>2016</v>
      </c>
      <c r="D262" s="20">
        <v>119</v>
      </c>
      <c r="E262" s="21">
        <v>3240</v>
      </c>
      <c r="F262" s="20">
        <v>23.1</v>
      </c>
      <c r="G262" s="20">
        <v>583.36</v>
      </c>
    </row>
    <row r="263" spans="1:7" x14ac:dyDescent="0.35">
      <c r="A263" s="20" t="s">
        <v>37</v>
      </c>
      <c r="B263" s="20" t="s">
        <v>28</v>
      </c>
      <c r="C263" s="20">
        <v>2016</v>
      </c>
      <c r="D263" s="20">
        <v>58</v>
      </c>
      <c r="E263" s="21">
        <v>1307.3</v>
      </c>
      <c r="F263" s="20">
        <v>20.100000000000001</v>
      </c>
      <c r="G263" s="20">
        <v>824.48</v>
      </c>
    </row>
    <row r="264" spans="1:7" x14ac:dyDescent="0.35">
      <c r="A264" s="20" t="s">
        <v>22</v>
      </c>
      <c r="B264" s="20" t="s">
        <v>28</v>
      </c>
      <c r="C264" s="20">
        <v>2016</v>
      </c>
      <c r="D264" s="20">
        <v>2721</v>
      </c>
      <c r="E264" s="21">
        <v>22698</v>
      </c>
      <c r="F264" s="20">
        <v>25.5</v>
      </c>
      <c r="G264" s="20">
        <v>659.67</v>
      </c>
    </row>
    <row r="265" spans="1:7" x14ac:dyDescent="0.35">
      <c r="A265" s="20" t="s">
        <v>38</v>
      </c>
      <c r="B265" s="20" t="s">
        <v>28</v>
      </c>
      <c r="C265" s="20">
        <v>2016</v>
      </c>
      <c r="D265" s="20">
        <v>3986</v>
      </c>
      <c r="E265" s="21">
        <v>41274.800000000003</v>
      </c>
      <c r="F265" s="20">
        <v>21.4</v>
      </c>
      <c r="G265" s="20">
        <v>667.6</v>
      </c>
    </row>
    <row r="266" spans="1:7" x14ac:dyDescent="0.35">
      <c r="A266" s="20" t="s">
        <v>39</v>
      </c>
      <c r="B266" s="20" t="s">
        <v>73</v>
      </c>
      <c r="C266" s="20">
        <v>2016</v>
      </c>
      <c r="D266" s="20">
        <v>61</v>
      </c>
      <c r="E266" s="21">
        <v>142.9</v>
      </c>
      <c r="F266" s="20">
        <v>24.1</v>
      </c>
      <c r="G266" s="20">
        <v>1567.09</v>
      </c>
    </row>
    <row r="267" spans="1:7" x14ac:dyDescent="0.35">
      <c r="A267" s="20" t="s">
        <v>74</v>
      </c>
      <c r="B267" s="20" t="s">
        <v>73</v>
      </c>
      <c r="C267" s="20">
        <v>2016</v>
      </c>
      <c r="D267" s="20">
        <v>926</v>
      </c>
      <c r="E267" s="21">
        <v>6327.7</v>
      </c>
      <c r="F267" s="20">
        <v>23.1</v>
      </c>
      <c r="G267" s="20">
        <v>504.46</v>
      </c>
    </row>
    <row r="268" spans="1:7" x14ac:dyDescent="0.35">
      <c r="A268" s="20" t="s">
        <v>40</v>
      </c>
      <c r="B268" s="20" t="s">
        <v>73</v>
      </c>
      <c r="C268" s="20">
        <v>2016</v>
      </c>
      <c r="D268" s="20">
        <v>5006</v>
      </c>
      <c r="E268" s="21">
        <v>45750.1</v>
      </c>
      <c r="F268" s="20">
        <v>23.3</v>
      </c>
      <c r="G268" s="20">
        <v>368.49</v>
      </c>
    </row>
    <row r="269" spans="1:7" x14ac:dyDescent="0.35">
      <c r="A269" s="20" t="s">
        <v>41</v>
      </c>
      <c r="B269" s="20" t="s">
        <v>73</v>
      </c>
      <c r="C269" s="20">
        <v>2016</v>
      </c>
      <c r="D269" s="20">
        <v>3222</v>
      </c>
      <c r="E269" s="21">
        <v>10472.200000000001</v>
      </c>
      <c r="F269" s="20">
        <v>25.8</v>
      </c>
      <c r="G269" s="20">
        <v>2705.44</v>
      </c>
    </row>
    <row r="270" spans="1:7" x14ac:dyDescent="0.35">
      <c r="A270" s="20" t="s">
        <v>42</v>
      </c>
      <c r="B270" s="20" t="s">
        <v>73</v>
      </c>
      <c r="C270" s="20">
        <v>2016</v>
      </c>
      <c r="D270" s="20">
        <v>84584</v>
      </c>
      <c r="E270" s="21">
        <v>566486.69999999995</v>
      </c>
      <c r="F270" s="20">
        <v>25.1</v>
      </c>
      <c r="G270" s="20">
        <v>1470.48</v>
      </c>
    </row>
    <row r="271" spans="1:7" x14ac:dyDescent="0.35">
      <c r="A271" s="20" t="s">
        <v>43</v>
      </c>
      <c r="B271" s="20" t="s">
        <v>73</v>
      </c>
      <c r="C271" s="20">
        <v>2016</v>
      </c>
      <c r="D271" s="20">
        <v>2493</v>
      </c>
      <c r="E271" s="21">
        <v>14397.1</v>
      </c>
      <c r="F271" s="20">
        <v>22.4</v>
      </c>
      <c r="G271" s="20">
        <v>473.06</v>
      </c>
    </row>
    <row r="272" spans="1:7" x14ac:dyDescent="0.35">
      <c r="A272" s="20" t="s">
        <v>44</v>
      </c>
      <c r="B272" s="20" t="s">
        <v>73</v>
      </c>
      <c r="C272" s="20">
        <v>2016</v>
      </c>
      <c r="D272" s="20">
        <v>74</v>
      </c>
      <c r="E272" s="21">
        <v>48.5</v>
      </c>
      <c r="F272" s="20">
        <v>24.8</v>
      </c>
      <c r="G272" s="20">
        <v>1684.99</v>
      </c>
    </row>
    <row r="273" spans="1:7" x14ac:dyDescent="0.35">
      <c r="A273" s="20" t="s">
        <v>45</v>
      </c>
      <c r="B273" s="20" t="s">
        <v>73</v>
      </c>
      <c r="C273" s="20">
        <v>2016</v>
      </c>
      <c r="D273" s="20">
        <v>262</v>
      </c>
      <c r="E273" s="21">
        <v>2474.9</v>
      </c>
      <c r="F273" s="20">
        <v>24.8</v>
      </c>
      <c r="G273" s="20">
        <v>249.29</v>
      </c>
    </row>
    <row r="274" spans="1:7" x14ac:dyDescent="0.35">
      <c r="A274" s="20" t="s">
        <v>46</v>
      </c>
      <c r="B274" s="20" t="s">
        <v>73</v>
      </c>
      <c r="C274" s="20">
        <v>2016</v>
      </c>
      <c r="D274" s="20">
        <v>80</v>
      </c>
      <c r="E274" s="21">
        <v>986.2</v>
      </c>
      <c r="F274" s="20">
        <v>24.3</v>
      </c>
      <c r="G274" s="20">
        <v>386.13</v>
      </c>
    </row>
    <row r="275" spans="1:7" x14ac:dyDescent="0.35">
      <c r="A275" s="20" t="s">
        <v>47</v>
      </c>
      <c r="B275" s="20" t="s">
        <v>73</v>
      </c>
      <c r="C275" s="20">
        <v>2016</v>
      </c>
      <c r="D275" s="20">
        <v>75</v>
      </c>
      <c r="E275" s="21">
        <v>313.8</v>
      </c>
      <c r="F275" s="20">
        <v>23.7</v>
      </c>
      <c r="G275" s="20">
        <v>2613.21</v>
      </c>
    </row>
    <row r="276" spans="1:7" x14ac:dyDescent="0.35">
      <c r="A276" s="20" t="s">
        <v>85</v>
      </c>
      <c r="B276" s="20" t="s">
        <v>73</v>
      </c>
      <c r="C276" s="20">
        <v>2016</v>
      </c>
      <c r="D276" s="20">
        <v>70</v>
      </c>
      <c r="E276" s="21">
        <v>501.7</v>
      </c>
      <c r="F276" s="20">
        <v>23.3</v>
      </c>
      <c r="G276" s="20">
        <v>1615.18</v>
      </c>
    </row>
    <row r="277" spans="1:7" x14ac:dyDescent="0.35">
      <c r="A277" s="20" t="s">
        <v>48</v>
      </c>
      <c r="B277" s="20" t="s">
        <v>73</v>
      </c>
      <c r="C277" s="20">
        <v>2016</v>
      </c>
      <c r="D277" s="20">
        <v>49</v>
      </c>
      <c r="E277" s="21">
        <v>193.2</v>
      </c>
      <c r="F277" s="20">
        <v>22.9</v>
      </c>
      <c r="G277" s="20">
        <v>1813.24</v>
      </c>
    </row>
    <row r="278" spans="1:7" x14ac:dyDescent="0.35">
      <c r="A278" s="20" t="s">
        <v>49</v>
      </c>
      <c r="B278" s="20" t="s">
        <v>73</v>
      </c>
      <c r="C278" s="20">
        <v>2016</v>
      </c>
      <c r="D278" s="20">
        <v>92</v>
      </c>
      <c r="E278" s="21">
        <v>380.2</v>
      </c>
      <c r="F278" s="20">
        <v>23.9</v>
      </c>
      <c r="G278" s="20">
        <v>1513.38</v>
      </c>
    </row>
    <row r="279" spans="1:7" x14ac:dyDescent="0.35">
      <c r="A279" s="20" t="s">
        <v>50</v>
      </c>
      <c r="B279" s="20" t="s">
        <v>73</v>
      </c>
      <c r="C279" s="20">
        <v>2016</v>
      </c>
      <c r="D279" s="20">
        <v>67</v>
      </c>
      <c r="E279" s="21">
        <v>1531.5</v>
      </c>
      <c r="F279" s="20">
        <v>23.1</v>
      </c>
      <c r="G279" s="20">
        <v>422.2</v>
      </c>
    </row>
    <row r="280" spans="1:7" x14ac:dyDescent="0.35">
      <c r="A280" s="20" t="s">
        <v>75</v>
      </c>
      <c r="B280" s="20" t="s">
        <v>73</v>
      </c>
      <c r="C280" s="20">
        <v>2016</v>
      </c>
      <c r="D280" s="20">
        <v>259</v>
      </c>
      <c r="E280" s="21">
        <v>1704.3</v>
      </c>
      <c r="F280" s="20">
        <v>21.8</v>
      </c>
      <c r="G280" s="20">
        <v>858.55</v>
      </c>
    </row>
    <row r="281" spans="1:7" x14ac:dyDescent="0.35">
      <c r="A281" s="20" t="s">
        <v>76</v>
      </c>
      <c r="B281" s="20" t="s">
        <v>73</v>
      </c>
      <c r="C281" s="20">
        <v>2016</v>
      </c>
      <c r="D281" s="20">
        <v>4334</v>
      </c>
      <c r="E281" s="21">
        <v>38684.400000000001</v>
      </c>
      <c r="F281" s="20">
        <v>22.4</v>
      </c>
      <c r="G281" s="20">
        <v>617.82000000000005</v>
      </c>
    </row>
    <row r="282" spans="1:7" x14ac:dyDescent="0.35">
      <c r="A282" s="20" t="s">
        <v>53</v>
      </c>
      <c r="B282" s="20" t="s">
        <v>73</v>
      </c>
      <c r="C282" s="20">
        <v>2016</v>
      </c>
      <c r="D282" s="20">
        <v>3433</v>
      </c>
      <c r="E282" s="21">
        <v>37058.5</v>
      </c>
      <c r="F282" s="20">
        <v>24.2</v>
      </c>
      <c r="G282" s="20">
        <v>1007.96</v>
      </c>
    </row>
    <row r="283" spans="1:7" x14ac:dyDescent="0.35">
      <c r="A283" s="20" t="s">
        <v>54</v>
      </c>
      <c r="B283" s="20" t="s">
        <v>73</v>
      </c>
      <c r="C283" s="20">
        <v>2016</v>
      </c>
      <c r="D283" s="20">
        <v>40589</v>
      </c>
      <c r="E283" s="21">
        <v>268761.59999999998</v>
      </c>
      <c r="F283" s="20">
        <v>25.2</v>
      </c>
      <c r="G283" s="20">
        <v>774.91</v>
      </c>
    </row>
    <row r="284" spans="1:7" x14ac:dyDescent="0.35">
      <c r="A284" s="20" t="s">
        <v>77</v>
      </c>
      <c r="B284" s="20" t="s">
        <v>73</v>
      </c>
      <c r="C284" s="20">
        <v>2016</v>
      </c>
      <c r="D284" s="20">
        <v>191</v>
      </c>
      <c r="E284" s="21">
        <v>785.2</v>
      </c>
      <c r="F284" s="20">
        <v>20.399999999999999</v>
      </c>
      <c r="G284" s="20">
        <v>2099.8200000000002</v>
      </c>
    </row>
    <row r="285" spans="1:7" x14ac:dyDescent="0.35">
      <c r="A285" s="20" t="s">
        <v>55</v>
      </c>
      <c r="B285" s="20" t="s">
        <v>73</v>
      </c>
      <c r="C285" s="20">
        <v>2016</v>
      </c>
      <c r="D285" s="20">
        <v>410</v>
      </c>
      <c r="E285" s="21">
        <v>2422</v>
      </c>
      <c r="F285" s="20">
        <v>21.7</v>
      </c>
      <c r="G285" s="20">
        <v>219.84</v>
      </c>
    </row>
    <row r="286" spans="1:7" x14ac:dyDescent="0.35">
      <c r="A286" s="20" t="s">
        <v>56</v>
      </c>
      <c r="B286" s="20" t="s">
        <v>73</v>
      </c>
      <c r="C286" s="20">
        <v>2016</v>
      </c>
      <c r="D286" s="20">
        <v>76</v>
      </c>
      <c r="E286" s="21">
        <v>573.5</v>
      </c>
      <c r="F286" s="20">
        <v>23.3</v>
      </c>
      <c r="G286" s="20">
        <v>1484.44</v>
      </c>
    </row>
    <row r="287" spans="1:7" x14ac:dyDescent="0.35">
      <c r="A287" s="20" t="s">
        <v>78</v>
      </c>
      <c r="B287" s="20" t="s">
        <v>73</v>
      </c>
      <c r="C287" s="20">
        <v>2016</v>
      </c>
      <c r="D287" s="20">
        <v>1015</v>
      </c>
      <c r="E287" s="21">
        <v>4614.5</v>
      </c>
      <c r="F287" s="20">
        <v>24.4</v>
      </c>
      <c r="G287" s="20">
        <v>1619.61</v>
      </c>
    </row>
    <row r="288" spans="1:7" x14ac:dyDescent="0.35">
      <c r="A288" s="20" t="s">
        <v>79</v>
      </c>
      <c r="B288" s="20" t="s">
        <v>73</v>
      </c>
      <c r="C288" s="20">
        <v>2016</v>
      </c>
      <c r="D288" s="20">
        <v>304</v>
      </c>
      <c r="E288" s="21">
        <v>612.5</v>
      </c>
      <c r="F288" s="20">
        <v>25.3</v>
      </c>
      <c r="G288" s="20">
        <v>630.86</v>
      </c>
    </row>
    <row r="289" spans="1:7" x14ac:dyDescent="0.35">
      <c r="A289" s="20" t="s">
        <v>57</v>
      </c>
      <c r="B289" s="20" t="s">
        <v>73</v>
      </c>
      <c r="C289" s="20">
        <v>2016</v>
      </c>
      <c r="D289" s="20">
        <v>136</v>
      </c>
      <c r="E289" s="21">
        <v>511.7</v>
      </c>
      <c r="F289" s="20">
        <v>24.4</v>
      </c>
      <c r="G289" s="20">
        <v>1184.74</v>
      </c>
    </row>
    <row r="290" spans="1:7" x14ac:dyDescent="0.35">
      <c r="A290" s="20" t="s">
        <v>69</v>
      </c>
      <c r="B290" s="20" t="s">
        <v>73</v>
      </c>
      <c r="C290" s="20">
        <v>2016</v>
      </c>
      <c r="D290" s="20">
        <v>5434</v>
      </c>
      <c r="E290" s="21">
        <v>10107.700000000001</v>
      </c>
      <c r="F290" s="20">
        <v>22.3</v>
      </c>
      <c r="G290" s="20">
        <v>355.38</v>
      </c>
    </row>
    <row r="291" spans="1:7" x14ac:dyDescent="0.35">
      <c r="A291" s="20" t="s">
        <v>58</v>
      </c>
      <c r="B291" s="20" t="s">
        <v>73</v>
      </c>
      <c r="C291" s="20">
        <v>2016</v>
      </c>
      <c r="D291" s="20">
        <v>2713</v>
      </c>
      <c r="E291" s="21">
        <v>32087.4</v>
      </c>
      <c r="F291" s="20">
        <v>25.3</v>
      </c>
      <c r="G291" s="20">
        <v>1242.0899999999999</v>
      </c>
    </row>
    <row r="292" spans="1:7" x14ac:dyDescent="0.35">
      <c r="A292" s="20" t="s">
        <v>59</v>
      </c>
      <c r="B292" s="20" t="s">
        <v>73</v>
      </c>
      <c r="C292" s="20">
        <v>2016</v>
      </c>
      <c r="D292" s="20">
        <v>9456</v>
      </c>
      <c r="E292" s="21">
        <v>105041.8</v>
      </c>
      <c r="F292" s="20">
        <v>25.5</v>
      </c>
      <c r="G292" s="20">
        <v>1024.24</v>
      </c>
    </row>
    <row r="293" spans="1:7" x14ac:dyDescent="0.35">
      <c r="A293" s="20" t="s">
        <v>60</v>
      </c>
      <c r="B293" s="20" t="s">
        <v>73</v>
      </c>
      <c r="C293" s="20">
        <v>2016</v>
      </c>
      <c r="D293" s="20">
        <v>41351</v>
      </c>
      <c r="E293" s="21">
        <v>254192</v>
      </c>
      <c r="F293" s="20">
        <v>24.9</v>
      </c>
      <c r="G293" s="20">
        <v>1638.11</v>
      </c>
    </row>
    <row r="294" spans="1:7" x14ac:dyDescent="0.35">
      <c r="A294" s="20" t="s">
        <v>61</v>
      </c>
      <c r="B294" s="20" t="s">
        <v>73</v>
      </c>
      <c r="C294" s="20">
        <v>2016</v>
      </c>
      <c r="D294" s="20">
        <v>51</v>
      </c>
      <c r="E294" s="21">
        <v>76.599999999999994</v>
      </c>
      <c r="F294" s="20">
        <v>25.4</v>
      </c>
      <c r="G294" s="20">
        <v>1458.17</v>
      </c>
    </row>
    <row r="295" spans="1:7" x14ac:dyDescent="0.35">
      <c r="A295" s="20" t="s">
        <v>62</v>
      </c>
      <c r="B295" s="20" t="s">
        <v>73</v>
      </c>
      <c r="C295" s="20">
        <v>2016</v>
      </c>
      <c r="D295" s="20">
        <v>1112</v>
      </c>
      <c r="E295" s="21">
        <v>1783.2</v>
      </c>
      <c r="F295" s="20">
        <v>25.9</v>
      </c>
      <c r="G295" s="20">
        <v>1580.09</v>
      </c>
    </row>
    <row r="296" spans="1:7" x14ac:dyDescent="0.35">
      <c r="A296" s="20" t="s">
        <v>63</v>
      </c>
      <c r="B296" s="20" t="s">
        <v>73</v>
      </c>
      <c r="C296" s="20">
        <v>2016</v>
      </c>
      <c r="D296" s="20">
        <v>230</v>
      </c>
      <c r="E296" s="21">
        <v>31.3</v>
      </c>
      <c r="F296" s="20">
        <v>24.7</v>
      </c>
      <c r="G296" s="20">
        <v>475</v>
      </c>
    </row>
    <row r="297" spans="1:7" x14ac:dyDescent="0.35">
      <c r="A297" s="20" t="s">
        <v>80</v>
      </c>
      <c r="B297" s="20" t="s">
        <v>73</v>
      </c>
      <c r="C297" s="20">
        <v>2016</v>
      </c>
      <c r="D297" s="20">
        <v>11298</v>
      </c>
      <c r="E297" s="21">
        <v>247539.20000000001</v>
      </c>
      <c r="F297" s="20">
        <v>24.3</v>
      </c>
      <c r="G297" s="20">
        <v>279.27999999999997</v>
      </c>
    </row>
    <row r="298" spans="1:7" x14ac:dyDescent="0.35">
      <c r="A298" s="20" t="s">
        <v>64</v>
      </c>
      <c r="B298" s="20" t="s">
        <v>73</v>
      </c>
      <c r="C298" s="20">
        <v>2016</v>
      </c>
      <c r="D298" s="20">
        <v>4814</v>
      </c>
      <c r="E298" s="21">
        <v>54733.599999999999</v>
      </c>
      <c r="F298" s="20">
        <v>24.7</v>
      </c>
      <c r="G298" s="20">
        <v>304.18</v>
      </c>
    </row>
    <row r="299" spans="1:7" x14ac:dyDescent="0.35">
      <c r="A299" s="20" t="s">
        <v>81</v>
      </c>
      <c r="B299" s="20" t="s">
        <v>73</v>
      </c>
      <c r="C299" s="20">
        <v>2016</v>
      </c>
      <c r="D299" s="20">
        <v>1576</v>
      </c>
      <c r="E299" s="21">
        <v>6399.4</v>
      </c>
      <c r="F299" s="20">
        <v>24.3</v>
      </c>
      <c r="G299" s="20">
        <v>1187.2</v>
      </c>
    </row>
    <row r="300" spans="1:7" x14ac:dyDescent="0.35">
      <c r="A300" s="20" t="s">
        <v>65</v>
      </c>
      <c r="B300" s="20" t="s">
        <v>73</v>
      </c>
      <c r="C300" s="20">
        <v>2016</v>
      </c>
      <c r="D300" s="20">
        <v>88</v>
      </c>
      <c r="E300" s="21">
        <v>554.20000000000005</v>
      </c>
      <c r="F300" s="20">
        <v>25.1</v>
      </c>
      <c r="G300" s="20">
        <v>727.66</v>
      </c>
    </row>
    <row r="301" spans="1:7" x14ac:dyDescent="0.35">
      <c r="A301" s="20" t="s">
        <v>83</v>
      </c>
      <c r="B301" s="20" t="s">
        <v>73</v>
      </c>
      <c r="C301" s="20">
        <v>2016</v>
      </c>
      <c r="D301" s="20">
        <v>16844</v>
      </c>
      <c r="E301" s="21">
        <v>108406.6</v>
      </c>
      <c r="F301" s="20">
        <v>25.5</v>
      </c>
      <c r="G301" s="20">
        <v>785.61</v>
      </c>
    </row>
    <row r="302" spans="1:7" x14ac:dyDescent="0.35">
      <c r="A302" s="20" t="s">
        <v>66</v>
      </c>
      <c r="B302" s="20" t="s">
        <v>73</v>
      </c>
      <c r="C302" s="20">
        <v>2016</v>
      </c>
      <c r="D302" s="20">
        <v>523</v>
      </c>
      <c r="E302" s="21">
        <v>6239.2</v>
      </c>
      <c r="F302" s="20">
        <v>26.3</v>
      </c>
      <c r="G302" s="20">
        <v>666.61</v>
      </c>
    </row>
    <row r="303" spans="1:7" x14ac:dyDescent="0.35">
      <c r="A303" s="20" t="s">
        <v>82</v>
      </c>
      <c r="B303" s="20" t="s">
        <v>73</v>
      </c>
      <c r="C303" s="20">
        <v>2016</v>
      </c>
      <c r="D303" s="20">
        <v>882</v>
      </c>
      <c r="E303" s="21">
        <v>12409.7</v>
      </c>
      <c r="F303" s="20">
        <v>23.3</v>
      </c>
      <c r="G303" s="20">
        <v>600.67999999999995</v>
      </c>
    </row>
    <row r="304" spans="1:7" x14ac:dyDescent="0.35">
      <c r="A304" s="20" t="s">
        <v>67</v>
      </c>
      <c r="B304" s="20" t="s">
        <v>73</v>
      </c>
      <c r="C304" s="20">
        <v>2016</v>
      </c>
      <c r="D304" s="20">
        <v>179</v>
      </c>
      <c r="E304" s="21">
        <v>7964.3</v>
      </c>
      <c r="F304" s="20">
        <v>25.7</v>
      </c>
      <c r="G304" s="20">
        <v>795.07</v>
      </c>
    </row>
    <row r="305" spans="1:7" x14ac:dyDescent="0.35">
      <c r="A305" s="20" t="s">
        <v>84</v>
      </c>
      <c r="B305" s="20" t="s">
        <v>73</v>
      </c>
      <c r="C305" s="20">
        <v>2016</v>
      </c>
      <c r="D305" s="20">
        <v>253</v>
      </c>
      <c r="E305" s="21">
        <v>2485.9</v>
      </c>
      <c r="F305" s="20">
        <v>24.4</v>
      </c>
      <c r="G305" s="20">
        <v>706.37</v>
      </c>
    </row>
    <row r="306" spans="1:7" x14ac:dyDescent="0.35">
      <c r="A306" s="20" t="s">
        <v>68</v>
      </c>
      <c r="B306" s="20" t="s">
        <v>73</v>
      </c>
      <c r="C306" s="20">
        <v>2016</v>
      </c>
      <c r="D306" s="20">
        <v>43988</v>
      </c>
      <c r="E306" s="21">
        <v>416648</v>
      </c>
      <c r="F306" s="20">
        <v>22.1</v>
      </c>
      <c r="G306" s="20">
        <v>604.62</v>
      </c>
    </row>
    <row r="307" spans="1:7" x14ac:dyDescent="0.35">
      <c r="A307" s="20" t="s">
        <v>0</v>
      </c>
      <c r="B307" s="20" t="s">
        <v>28</v>
      </c>
      <c r="C307" s="20">
        <v>2015</v>
      </c>
      <c r="D307" s="20">
        <v>253</v>
      </c>
      <c r="E307" s="21">
        <v>1693</v>
      </c>
      <c r="F307" s="20">
        <v>22.7</v>
      </c>
      <c r="G307" s="20">
        <v>1089.8900000000001</v>
      </c>
    </row>
    <row r="308" spans="1:7" x14ac:dyDescent="0.35">
      <c r="A308" s="20" t="s">
        <v>30</v>
      </c>
      <c r="B308" s="20" t="s">
        <v>28</v>
      </c>
      <c r="C308" s="20">
        <v>2015</v>
      </c>
      <c r="D308" s="20">
        <v>978</v>
      </c>
      <c r="E308" s="21">
        <v>29519.599999999999</v>
      </c>
      <c r="F308" s="20">
        <v>17.399999999999999</v>
      </c>
      <c r="G308" s="20">
        <v>258.01</v>
      </c>
    </row>
    <row r="309" spans="1:7" x14ac:dyDescent="0.35">
      <c r="A309" s="20" t="s">
        <v>2</v>
      </c>
      <c r="B309" s="20" t="s">
        <v>28</v>
      </c>
      <c r="C309" s="20">
        <v>2015</v>
      </c>
      <c r="D309" s="20">
        <v>124</v>
      </c>
      <c r="E309" s="21"/>
      <c r="F309" s="20"/>
      <c r="G309" s="20"/>
    </row>
    <row r="310" spans="1:7" x14ac:dyDescent="0.35">
      <c r="A310" s="20" t="s">
        <v>31</v>
      </c>
      <c r="B310" s="20" t="s">
        <v>28</v>
      </c>
      <c r="C310" s="20">
        <v>2015</v>
      </c>
      <c r="D310" s="20">
        <v>92634</v>
      </c>
      <c r="E310" s="21">
        <v>633594.4</v>
      </c>
      <c r="F310" s="20">
        <v>24</v>
      </c>
      <c r="G310" s="20">
        <v>788.04</v>
      </c>
    </row>
    <row r="311" spans="1:7" x14ac:dyDescent="0.35">
      <c r="A311" s="20" t="s">
        <v>3</v>
      </c>
      <c r="B311" s="20" t="s">
        <v>28</v>
      </c>
      <c r="C311" s="20">
        <v>2015</v>
      </c>
      <c r="D311" s="20">
        <v>4793</v>
      </c>
      <c r="E311" s="21">
        <v>34784.9</v>
      </c>
      <c r="F311" s="20">
        <v>20.6</v>
      </c>
      <c r="G311" s="20">
        <v>390.46</v>
      </c>
    </row>
    <row r="312" spans="1:7" x14ac:dyDescent="0.35">
      <c r="A312" s="20" t="s">
        <v>97</v>
      </c>
      <c r="B312" s="20" t="s">
        <v>28</v>
      </c>
      <c r="C312" s="20">
        <v>2015</v>
      </c>
      <c r="D312" s="20">
        <v>51</v>
      </c>
      <c r="E312" s="21"/>
      <c r="F312" s="20"/>
      <c r="G312" s="20"/>
    </row>
    <row r="313" spans="1:7" x14ac:dyDescent="0.35">
      <c r="A313" s="20" t="s">
        <v>4</v>
      </c>
      <c r="B313" s="20" t="s">
        <v>28</v>
      </c>
      <c r="C313" s="20">
        <v>2015</v>
      </c>
      <c r="D313" s="20">
        <v>19746</v>
      </c>
      <c r="E313" s="21">
        <v>331585.5</v>
      </c>
      <c r="F313" s="20">
        <v>20.7</v>
      </c>
      <c r="G313" s="20">
        <v>252.17</v>
      </c>
    </row>
    <row r="314" spans="1:7" x14ac:dyDescent="0.35">
      <c r="A314" s="20" t="s">
        <v>5</v>
      </c>
      <c r="B314" s="20" t="s">
        <v>28</v>
      </c>
      <c r="C314" s="20">
        <v>2015</v>
      </c>
      <c r="D314" s="20">
        <v>1597</v>
      </c>
      <c r="E314" s="21">
        <v>12504.8</v>
      </c>
      <c r="F314" s="20">
        <v>23.6</v>
      </c>
      <c r="G314" s="20">
        <v>713.48</v>
      </c>
    </row>
    <row r="315" spans="1:7" x14ac:dyDescent="0.35">
      <c r="A315" s="20" t="s">
        <v>6</v>
      </c>
      <c r="B315" s="20" t="s">
        <v>28</v>
      </c>
      <c r="C315" s="20">
        <v>2015</v>
      </c>
      <c r="D315" s="20">
        <v>261</v>
      </c>
      <c r="E315" s="21">
        <v>1159.4000000000001</v>
      </c>
      <c r="F315" s="20">
        <v>22.9</v>
      </c>
      <c r="G315" s="20">
        <v>1755.88</v>
      </c>
    </row>
    <row r="316" spans="1:7" x14ac:dyDescent="0.35">
      <c r="A316" s="20" t="s">
        <v>7</v>
      </c>
      <c r="B316" s="20" t="s">
        <v>28</v>
      </c>
      <c r="C316" s="20">
        <v>2015</v>
      </c>
      <c r="D316" s="20">
        <v>149</v>
      </c>
      <c r="E316" s="21">
        <v>539</v>
      </c>
      <c r="F316" s="20">
        <v>23.1</v>
      </c>
      <c r="G316" s="20">
        <v>1235.24</v>
      </c>
    </row>
    <row r="317" spans="1:7" x14ac:dyDescent="0.35">
      <c r="A317" s="20" t="s">
        <v>8</v>
      </c>
      <c r="B317" s="20" t="s">
        <v>28</v>
      </c>
      <c r="C317" s="20">
        <v>2015</v>
      </c>
      <c r="D317" s="20">
        <v>1190</v>
      </c>
      <c r="E317" s="21">
        <v>7209</v>
      </c>
      <c r="F317" s="20">
        <v>21.6</v>
      </c>
      <c r="G317" s="20">
        <v>520.27</v>
      </c>
    </row>
    <row r="318" spans="1:7" x14ac:dyDescent="0.35">
      <c r="A318" s="20" t="s">
        <v>9</v>
      </c>
      <c r="B318" s="20" t="s">
        <v>28</v>
      </c>
      <c r="C318" s="20">
        <v>2015</v>
      </c>
      <c r="D318" s="20">
        <v>123</v>
      </c>
      <c r="E318" s="21">
        <v>498</v>
      </c>
      <c r="F318" s="20">
        <v>23.4</v>
      </c>
      <c r="G318" s="20">
        <v>1414.04</v>
      </c>
    </row>
    <row r="319" spans="1:7" x14ac:dyDescent="0.35">
      <c r="A319" s="20" t="s">
        <v>32</v>
      </c>
      <c r="B319" s="20" t="s">
        <v>28</v>
      </c>
      <c r="C319" s="20">
        <v>2015</v>
      </c>
      <c r="D319" s="20">
        <v>151</v>
      </c>
      <c r="E319" s="21">
        <v>46.5</v>
      </c>
      <c r="F319" s="20">
        <v>21.1</v>
      </c>
      <c r="G319" s="20">
        <v>537.22</v>
      </c>
    </row>
    <row r="320" spans="1:7" x14ac:dyDescent="0.35">
      <c r="A320" s="20" t="s">
        <v>33</v>
      </c>
      <c r="B320" s="20" t="s">
        <v>28</v>
      </c>
      <c r="C320" s="20">
        <v>2015</v>
      </c>
      <c r="D320" s="20">
        <v>2830</v>
      </c>
      <c r="E320" s="21">
        <v>25974.2</v>
      </c>
      <c r="F320" s="20">
        <v>23.6</v>
      </c>
      <c r="G320" s="20">
        <v>418.99</v>
      </c>
    </row>
    <row r="321" spans="1:7" x14ac:dyDescent="0.35">
      <c r="A321" s="20" t="s">
        <v>10</v>
      </c>
      <c r="B321" s="20" t="s">
        <v>28</v>
      </c>
      <c r="C321" s="20">
        <v>2015</v>
      </c>
      <c r="D321" s="20">
        <v>4911</v>
      </c>
      <c r="E321" s="21">
        <v>180237.6</v>
      </c>
      <c r="F321" s="20">
        <v>22.6</v>
      </c>
      <c r="G321" s="20">
        <v>283.26</v>
      </c>
    </row>
    <row r="322" spans="1:7" x14ac:dyDescent="0.35">
      <c r="A322" s="20" t="s">
        <v>11</v>
      </c>
      <c r="B322" s="20" t="s">
        <v>28</v>
      </c>
      <c r="C322" s="20">
        <v>2015</v>
      </c>
      <c r="D322" s="20">
        <v>374</v>
      </c>
      <c r="E322" s="21">
        <v>3539.9</v>
      </c>
      <c r="F322" s="20">
        <v>23.8</v>
      </c>
      <c r="G322" s="20">
        <v>531.39</v>
      </c>
    </row>
    <row r="323" spans="1:7" x14ac:dyDescent="0.35">
      <c r="A323" s="20" t="s">
        <v>23</v>
      </c>
      <c r="B323" s="20" t="s">
        <v>28</v>
      </c>
      <c r="C323" s="20">
        <v>2015</v>
      </c>
      <c r="D323" s="20">
        <v>3948</v>
      </c>
      <c r="E323" s="21">
        <v>6555.9</v>
      </c>
      <c r="F323" s="20">
        <v>20.9</v>
      </c>
      <c r="G323" s="20">
        <v>333.36</v>
      </c>
    </row>
    <row r="324" spans="1:7" x14ac:dyDescent="0.35">
      <c r="A324" s="20" t="s">
        <v>34</v>
      </c>
      <c r="B324" s="20" t="s">
        <v>28</v>
      </c>
      <c r="C324" s="20">
        <v>2015</v>
      </c>
      <c r="D324" s="20">
        <v>173</v>
      </c>
      <c r="E324" s="21">
        <v>816.4</v>
      </c>
      <c r="F324" s="20">
        <v>18.2</v>
      </c>
      <c r="G324" s="20">
        <v>289.57</v>
      </c>
    </row>
    <row r="325" spans="1:7" x14ac:dyDescent="0.35">
      <c r="A325" s="20" t="s">
        <v>13</v>
      </c>
      <c r="B325" s="20" t="s">
        <v>28</v>
      </c>
      <c r="C325" s="20">
        <v>2015</v>
      </c>
      <c r="D325" s="20">
        <v>408</v>
      </c>
      <c r="E325" s="21">
        <v>963.5</v>
      </c>
      <c r="F325" s="20">
        <v>23.5</v>
      </c>
      <c r="G325" s="20">
        <v>1536.43</v>
      </c>
    </row>
    <row r="326" spans="1:7" x14ac:dyDescent="0.35">
      <c r="A326" s="20" t="s">
        <v>35</v>
      </c>
      <c r="B326" s="20" t="s">
        <v>28</v>
      </c>
      <c r="C326" s="20">
        <v>2015</v>
      </c>
      <c r="D326" s="20">
        <v>13043</v>
      </c>
      <c r="E326" s="21">
        <v>185197</v>
      </c>
      <c r="F326" s="20">
        <v>22.1</v>
      </c>
      <c r="G326" s="20">
        <v>528.19000000000005</v>
      </c>
    </row>
    <row r="327" spans="1:7" x14ac:dyDescent="0.35">
      <c r="A327" s="20" t="s">
        <v>14</v>
      </c>
      <c r="B327" s="20" t="s">
        <v>28</v>
      </c>
      <c r="C327" s="20">
        <v>2015</v>
      </c>
      <c r="D327" s="20">
        <v>326</v>
      </c>
      <c r="E327" s="21">
        <v>1144</v>
      </c>
      <c r="F327" s="20">
        <v>23.8</v>
      </c>
      <c r="G327" s="20">
        <v>1786.2</v>
      </c>
    </row>
    <row r="328" spans="1:7" x14ac:dyDescent="0.35">
      <c r="A328" s="20" t="s">
        <v>15</v>
      </c>
      <c r="B328" s="20" t="s">
        <v>28</v>
      </c>
      <c r="C328" s="20">
        <v>2015</v>
      </c>
      <c r="D328" s="20">
        <v>14824</v>
      </c>
      <c r="E328" s="21">
        <v>88330.7</v>
      </c>
      <c r="F328" s="20">
        <v>22.8</v>
      </c>
      <c r="G328" s="20">
        <v>920.68</v>
      </c>
    </row>
    <row r="329" spans="1:7" x14ac:dyDescent="0.35">
      <c r="A329" s="20" t="s">
        <v>16</v>
      </c>
      <c r="B329" s="20" t="s">
        <v>28</v>
      </c>
      <c r="C329" s="20">
        <v>2015</v>
      </c>
      <c r="D329" s="20">
        <v>324</v>
      </c>
      <c r="E329" s="21">
        <v>932.3</v>
      </c>
      <c r="F329" s="20">
        <v>23.7</v>
      </c>
      <c r="G329" s="20">
        <v>1591.86</v>
      </c>
    </row>
    <row r="330" spans="1:7" x14ac:dyDescent="0.35">
      <c r="A330" s="20" t="s">
        <v>36</v>
      </c>
      <c r="B330" s="20" t="s">
        <v>28</v>
      </c>
      <c r="C330" s="20">
        <v>2015</v>
      </c>
      <c r="D330" s="20">
        <v>56</v>
      </c>
      <c r="E330" s="21">
        <v>25</v>
      </c>
      <c r="F330" s="20">
        <v>23</v>
      </c>
      <c r="G330" s="20">
        <v>2431.52</v>
      </c>
    </row>
    <row r="331" spans="1:7" x14ac:dyDescent="0.35">
      <c r="A331" s="20" t="s">
        <v>17</v>
      </c>
      <c r="B331" s="20" t="s">
        <v>28</v>
      </c>
      <c r="C331" s="20">
        <v>2015</v>
      </c>
      <c r="D331" s="20">
        <v>746</v>
      </c>
      <c r="E331" s="21">
        <v>3558.3</v>
      </c>
      <c r="F331" s="20">
        <v>19.7</v>
      </c>
      <c r="G331" s="20">
        <v>884.84</v>
      </c>
    </row>
    <row r="332" spans="1:7" x14ac:dyDescent="0.35">
      <c r="A332" s="20" t="s">
        <v>100</v>
      </c>
      <c r="B332" s="20" t="s">
        <v>28</v>
      </c>
      <c r="C332" s="20">
        <v>2015</v>
      </c>
      <c r="D332" s="20">
        <v>200</v>
      </c>
      <c r="E332" s="21">
        <v>25.7</v>
      </c>
      <c r="F332" s="20">
        <v>21.8</v>
      </c>
      <c r="G332" s="20">
        <v>2072.46</v>
      </c>
    </row>
    <row r="333" spans="1:7" x14ac:dyDescent="0.35">
      <c r="A333" s="20" t="s">
        <v>18</v>
      </c>
      <c r="B333" s="20" t="s">
        <v>28</v>
      </c>
      <c r="C333" s="20">
        <v>2015</v>
      </c>
      <c r="D333" s="20">
        <v>1598</v>
      </c>
      <c r="E333" s="21">
        <v>38875</v>
      </c>
      <c r="F333" s="20">
        <v>19.8</v>
      </c>
      <c r="G333" s="20">
        <v>313.06</v>
      </c>
    </row>
    <row r="334" spans="1:7" x14ac:dyDescent="0.35">
      <c r="A334" s="20" t="s">
        <v>19</v>
      </c>
      <c r="B334" s="20" t="s">
        <v>28</v>
      </c>
      <c r="C334" s="20">
        <v>2015</v>
      </c>
      <c r="D334" s="20">
        <v>53</v>
      </c>
      <c r="E334" s="21">
        <v>76.900000000000006</v>
      </c>
      <c r="F334" s="20">
        <v>23.5</v>
      </c>
      <c r="G334" s="20">
        <v>1581.41</v>
      </c>
    </row>
    <row r="335" spans="1:7" x14ac:dyDescent="0.35">
      <c r="A335" s="20" t="s">
        <v>20</v>
      </c>
      <c r="B335" s="20" t="s">
        <v>28</v>
      </c>
      <c r="C335" s="20">
        <v>2015</v>
      </c>
      <c r="D335" s="20">
        <v>1016</v>
      </c>
      <c r="E335" s="21">
        <v>15398.9</v>
      </c>
      <c r="F335" s="20">
        <v>21.6</v>
      </c>
      <c r="G335" s="20">
        <v>197.51</v>
      </c>
    </row>
    <row r="336" spans="1:7" x14ac:dyDescent="0.35">
      <c r="A336" s="20" t="s">
        <v>21</v>
      </c>
      <c r="B336" s="20" t="s">
        <v>28</v>
      </c>
      <c r="C336" s="20">
        <v>2015</v>
      </c>
      <c r="D336" s="20">
        <v>113</v>
      </c>
      <c r="E336" s="21">
        <v>2296</v>
      </c>
      <c r="F336" s="20">
        <v>23.1</v>
      </c>
      <c r="G336" s="20">
        <v>558.84</v>
      </c>
    </row>
    <row r="337" spans="1:7" x14ac:dyDescent="0.35">
      <c r="A337" s="20" t="s">
        <v>37</v>
      </c>
      <c r="B337" s="20" t="s">
        <v>28</v>
      </c>
      <c r="C337" s="20">
        <v>2015</v>
      </c>
      <c r="D337" s="20">
        <v>39</v>
      </c>
      <c r="E337" s="21">
        <v>1006.3</v>
      </c>
      <c r="F337" s="20">
        <v>20.9</v>
      </c>
      <c r="G337" s="20">
        <v>714.34</v>
      </c>
    </row>
    <row r="338" spans="1:7" x14ac:dyDescent="0.35">
      <c r="A338" s="20" t="s">
        <v>22</v>
      </c>
      <c r="B338" s="20" t="s">
        <v>28</v>
      </c>
      <c r="C338" s="20">
        <v>2015</v>
      </c>
      <c r="D338" s="20">
        <v>2905</v>
      </c>
      <c r="E338" s="21">
        <v>19436.5</v>
      </c>
      <c r="F338" s="20">
        <v>25.9</v>
      </c>
      <c r="G338" s="20">
        <v>687.81</v>
      </c>
    </row>
    <row r="339" spans="1:7" x14ac:dyDescent="0.35">
      <c r="A339" s="20" t="s">
        <v>38</v>
      </c>
      <c r="B339" s="20" t="s">
        <v>28</v>
      </c>
      <c r="C339" s="20">
        <v>2015</v>
      </c>
      <c r="D339" s="20">
        <v>4158</v>
      </c>
      <c r="E339" s="21">
        <v>35878.6</v>
      </c>
      <c r="F339" s="20">
        <v>22</v>
      </c>
      <c r="G339" s="20">
        <v>701.21</v>
      </c>
    </row>
    <row r="340" spans="1:7" x14ac:dyDescent="0.35">
      <c r="A340" s="20" t="s">
        <v>39</v>
      </c>
      <c r="B340" s="20" t="s">
        <v>73</v>
      </c>
      <c r="C340" s="20">
        <v>2015</v>
      </c>
      <c r="D340" s="20">
        <v>58</v>
      </c>
      <c r="E340" s="21">
        <v>124.9</v>
      </c>
      <c r="F340" s="20">
        <v>23.9</v>
      </c>
      <c r="G340" s="20">
        <v>1502.78</v>
      </c>
    </row>
    <row r="341" spans="1:7" x14ac:dyDescent="0.35">
      <c r="A341" s="20" t="s">
        <v>74</v>
      </c>
      <c r="B341" s="20" t="s">
        <v>73</v>
      </c>
      <c r="C341" s="20">
        <v>2015</v>
      </c>
      <c r="D341" s="20">
        <v>941</v>
      </c>
      <c r="E341" s="21">
        <v>7216.3</v>
      </c>
      <c r="F341" s="20">
        <v>22.7</v>
      </c>
      <c r="G341" s="20">
        <v>369.98</v>
      </c>
    </row>
    <row r="342" spans="1:7" x14ac:dyDescent="0.35">
      <c r="A342" s="20" t="s">
        <v>40</v>
      </c>
      <c r="B342" s="20" t="s">
        <v>73</v>
      </c>
      <c r="C342" s="20">
        <v>2015</v>
      </c>
      <c r="D342" s="20">
        <v>5240</v>
      </c>
      <c r="E342" s="21">
        <v>51617.599999999999</v>
      </c>
      <c r="F342" s="20">
        <v>23.8</v>
      </c>
      <c r="G342" s="20">
        <v>343.35</v>
      </c>
    </row>
    <row r="343" spans="1:7" x14ac:dyDescent="0.35">
      <c r="A343" s="20" t="s">
        <v>41</v>
      </c>
      <c r="B343" s="20" t="s">
        <v>73</v>
      </c>
      <c r="C343" s="20">
        <v>2015</v>
      </c>
      <c r="D343" s="20">
        <v>3323</v>
      </c>
      <c r="E343" s="21">
        <v>10550.4</v>
      </c>
      <c r="F343" s="20">
        <v>26</v>
      </c>
      <c r="G343" s="20">
        <v>2162.02</v>
      </c>
    </row>
    <row r="344" spans="1:7" x14ac:dyDescent="0.35">
      <c r="A344" s="20" t="s">
        <v>42</v>
      </c>
      <c r="B344" s="20" t="s">
        <v>73</v>
      </c>
      <c r="C344" s="20">
        <v>2015</v>
      </c>
      <c r="D344" s="20">
        <v>82243</v>
      </c>
      <c r="E344" s="21">
        <v>455778.5</v>
      </c>
      <c r="F344" s="20">
        <v>25.3</v>
      </c>
      <c r="G344" s="20">
        <v>1316.71</v>
      </c>
    </row>
    <row r="345" spans="1:7" x14ac:dyDescent="0.35">
      <c r="A345" s="20" t="s">
        <v>43</v>
      </c>
      <c r="B345" s="20" t="s">
        <v>73</v>
      </c>
      <c r="C345" s="20">
        <v>2015</v>
      </c>
      <c r="D345" s="20">
        <v>2683</v>
      </c>
      <c r="E345" s="21">
        <v>12296.2</v>
      </c>
      <c r="F345" s="20">
        <v>23.6</v>
      </c>
      <c r="G345" s="20">
        <v>489.13</v>
      </c>
    </row>
    <row r="346" spans="1:7" x14ac:dyDescent="0.35">
      <c r="A346" s="20" t="s">
        <v>44</v>
      </c>
      <c r="B346" s="20" t="s">
        <v>73</v>
      </c>
      <c r="C346" s="20">
        <v>2015</v>
      </c>
      <c r="D346" s="20">
        <v>59</v>
      </c>
      <c r="E346" s="21">
        <v>24</v>
      </c>
      <c r="F346" s="20">
        <v>24.4</v>
      </c>
      <c r="G346" s="20">
        <v>1867.07</v>
      </c>
    </row>
    <row r="347" spans="1:7" x14ac:dyDescent="0.35">
      <c r="A347" s="20" t="s">
        <v>45</v>
      </c>
      <c r="B347" s="20" t="s">
        <v>73</v>
      </c>
      <c r="C347" s="20">
        <v>2015</v>
      </c>
      <c r="D347" s="20">
        <v>305</v>
      </c>
      <c r="E347" s="21">
        <v>2785.4</v>
      </c>
      <c r="F347" s="20">
        <v>26.6</v>
      </c>
      <c r="G347" s="20">
        <v>257.22000000000003</v>
      </c>
    </row>
    <row r="348" spans="1:7" x14ac:dyDescent="0.35">
      <c r="A348" s="20" t="s">
        <v>46</v>
      </c>
      <c r="B348" s="20" t="s">
        <v>73</v>
      </c>
      <c r="C348" s="20">
        <v>2015</v>
      </c>
      <c r="D348" s="20">
        <v>82</v>
      </c>
      <c r="E348" s="21">
        <v>1212.5999999999999</v>
      </c>
      <c r="F348" s="20">
        <v>25.3</v>
      </c>
      <c r="G348" s="20">
        <v>362.51</v>
      </c>
    </row>
    <row r="349" spans="1:7" x14ac:dyDescent="0.35">
      <c r="A349" s="20" t="s">
        <v>47</v>
      </c>
      <c r="B349" s="20" t="s">
        <v>73</v>
      </c>
      <c r="C349" s="20">
        <v>2015</v>
      </c>
      <c r="D349" s="20">
        <v>75</v>
      </c>
      <c r="E349" s="21">
        <v>311.2</v>
      </c>
      <c r="F349" s="20">
        <v>23.8</v>
      </c>
      <c r="G349" s="20">
        <v>2423.48</v>
      </c>
    </row>
    <row r="350" spans="1:7" x14ac:dyDescent="0.35">
      <c r="A350" s="20" t="s">
        <v>85</v>
      </c>
      <c r="B350" s="20" t="s">
        <v>73</v>
      </c>
      <c r="C350" s="20">
        <v>2015</v>
      </c>
      <c r="D350" s="20">
        <v>69</v>
      </c>
      <c r="E350" s="21">
        <v>426.7</v>
      </c>
      <c r="F350" s="20">
        <v>23.9</v>
      </c>
      <c r="G350" s="20">
        <v>1413.95</v>
      </c>
    </row>
    <row r="351" spans="1:7" x14ac:dyDescent="0.35">
      <c r="A351" s="20" t="s">
        <v>48</v>
      </c>
      <c r="B351" s="20" t="s">
        <v>73</v>
      </c>
      <c r="C351" s="20">
        <v>2015</v>
      </c>
      <c r="D351" s="20">
        <v>52</v>
      </c>
      <c r="E351" s="21">
        <v>160.69999999999999</v>
      </c>
      <c r="F351" s="20">
        <v>22.8</v>
      </c>
      <c r="G351" s="20">
        <v>1654.11</v>
      </c>
    </row>
    <row r="352" spans="1:7" x14ac:dyDescent="0.35">
      <c r="A352" s="20" t="s">
        <v>49</v>
      </c>
      <c r="B352" s="20" t="s">
        <v>73</v>
      </c>
      <c r="C352" s="20">
        <v>2015</v>
      </c>
      <c r="D352" s="20">
        <v>106</v>
      </c>
      <c r="E352" s="21">
        <v>272.3</v>
      </c>
      <c r="F352" s="20">
        <v>23.7</v>
      </c>
      <c r="G352" s="20">
        <v>1440.21</v>
      </c>
    </row>
    <row r="353" spans="1:7" x14ac:dyDescent="0.35">
      <c r="A353" s="20" t="s">
        <v>50</v>
      </c>
      <c r="B353" s="20" t="s">
        <v>73</v>
      </c>
      <c r="C353" s="20">
        <v>2015</v>
      </c>
      <c r="D353" s="20">
        <v>67</v>
      </c>
      <c r="E353" s="21">
        <v>1305</v>
      </c>
      <c r="F353" s="20">
        <v>23.4</v>
      </c>
      <c r="G353" s="20">
        <v>488</v>
      </c>
    </row>
    <row r="354" spans="1:7" x14ac:dyDescent="0.35">
      <c r="A354" s="20" t="s">
        <v>75</v>
      </c>
      <c r="B354" s="20" t="s">
        <v>73</v>
      </c>
      <c r="C354" s="20">
        <v>2015</v>
      </c>
      <c r="D354" s="20">
        <v>304</v>
      </c>
      <c r="E354" s="21">
        <v>1387</v>
      </c>
      <c r="F354" s="20">
        <v>21.7</v>
      </c>
      <c r="G354" s="20">
        <v>810.03</v>
      </c>
    </row>
    <row r="355" spans="1:7" x14ac:dyDescent="0.35">
      <c r="A355" s="20" t="s">
        <v>76</v>
      </c>
      <c r="B355" s="20" t="s">
        <v>73</v>
      </c>
      <c r="C355" s="20">
        <v>2015</v>
      </c>
      <c r="D355" s="20">
        <v>5294</v>
      </c>
      <c r="E355" s="21">
        <v>42408.2</v>
      </c>
      <c r="F355" s="20">
        <v>22.7</v>
      </c>
      <c r="G355" s="20">
        <v>497.59</v>
      </c>
    </row>
    <row r="356" spans="1:7" x14ac:dyDescent="0.35">
      <c r="A356" s="20" t="s">
        <v>53</v>
      </c>
      <c r="B356" s="20" t="s">
        <v>73</v>
      </c>
      <c r="C356" s="20">
        <v>2015</v>
      </c>
      <c r="D356" s="20">
        <v>3295</v>
      </c>
      <c r="E356" s="21">
        <v>27764.400000000001</v>
      </c>
      <c r="F356" s="20">
        <v>24.5</v>
      </c>
      <c r="G356" s="20">
        <v>937.54</v>
      </c>
    </row>
    <row r="357" spans="1:7" x14ac:dyDescent="0.35">
      <c r="A357" s="20" t="s">
        <v>54</v>
      </c>
      <c r="B357" s="20" t="s">
        <v>73</v>
      </c>
      <c r="C357" s="20">
        <v>2015</v>
      </c>
      <c r="D357" s="20">
        <v>42373</v>
      </c>
      <c r="E357" s="21">
        <v>252897.8</v>
      </c>
      <c r="F357" s="20">
        <v>25.2</v>
      </c>
      <c r="G357" s="20">
        <v>740.93</v>
      </c>
    </row>
    <row r="358" spans="1:7" x14ac:dyDescent="0.35">
      <c r="A358" s="20" t="s">
        <v>77</v>
      </c>
      <c r="B358" s="20" t="s">
        <v>73</v>
      </c>
      <c r="C358" s="20">
        <v>2015</v>
      </c>
      <c r="D358" s="20">
        <v>189</v>
      </c>
      <c r="E358" s="21">
        <v>537.29999999999995</v>
      </c>
      <c r="F358" s="20">
        <v>20.8</v>
      </c>
      <c r="G358" s="20">
        <v>2060.44</v>
      </c>
    </row>
    <row r="359" spans="1:7" x14ac:dyDescent="0.35">
      <c r="A359" s="20" t="s">
        <v>55</v>
      </c>
      <c r="B359" s="20" t="s">
        <v>73</v>
      </c>
      <c r="C359" s="20">
        <v>2015</v>
      </c>
      <c r="D359" s="20">
        <v>494</v>
      </c>
      <c r="E359" s="21">
        <v>5700.6</v>
      </c>
      <c r="F359" s="20">
        <v>22.9</v>
      </c>
      <c r="G359" s="20">
        <v>233.92</v>
      </c>
    </row>
    <row r="360" spans="1:7" x14ac:dyDescent="0.35">
      <c r="A360" s="20" t="s">
        <v>56</v>
      </c>
      <c r="B360" s="20" t="s">
        <v>73</v>
      </c>
      <c r="C360" s="20">
        <v>2015</v>
      </c>
      <c r="D360" s="20">
        <v>84</v>
      </c>
      <c r="E360" s="21">
        <v>399.7</v>
      </c>
      <c r="F360" s="20">
        <v>24.6</v>
      </c>
      <c r="G360" s="20">
        <v>1281.3399999999999</v>
      </c>
    </row>
    <row r="361" spans="1:7" x14ac:dyDescent="0.35">
      <c r="A361" s="20" t="s">
        <v>78</v>
      </c>
      <c r="B361" s="20" t="s">
        <v>73</v>
      </c>
      <c r="C361" s="20">
        <v>2015</v>
      </c>
      <c r="D361" s="20">
        <v>999</v>
      </c>
      <c r="E361" s="21">
        <v>3647.4</v>
      </c>
      <c r="F361" s="20">
        <v>25</v>
      </c>
      <c r="G361" s="20">
        <v>1493.59</v>
      </c>
    </row>
    <row r="362" spans="1:7" x14ac:dyDescent="0.35">
      <c r="A362" s="20" t="s">
        <v>79</v>
      </c>
      <c r="B362" s="20" t="s">
        <v>73</v>
      </c>
      <c r="C362" s="20">
        <v>2015</v>
      </c>
      <c r="D362" s="20">
        <v>281</v>
      </c>
      <c r="E362" s="21">
        <v>633.4</v>
      </c>
      <c r="F362" s="20">
        <v>24.5</v>
      </c>
      <c r="G362" s="20">
        <v>589.89</v>
      </c>
    </row>
    <row r="363" spans="1:7" x14ac:dyDescent="0.35">
      <c r="A363" s="20" t="s">
        <v>57</v>
      </c>
      <c r="B363" s="20" t="s">
        <v>73</v>
      </c>
      <c r="C363" s="20">
        <v>2015</v>
      </c>
      <c r="D363" s="20">
        <v>155</v>
      </c>
      <c r="E363" s="21">
        <v>407.2</v>
      </c>
      <c r="F363" s="20">
        <v>23.9</v>
      </c>
      <c r="G363" s="20">
        <v>1196.83</v>
      </c>
    </row>
    <row r="364" spans="1:7" x14ac:dyDescent="0.35">
      <c r="A364" s="20" t="s">
        <v>69</v>
      </c>
      <c r="B364" s="20" t="s">
        <v>73</v>
      </c>
      <c r="C364" s="20">
        <v>2015</v>
      </c>
      <c r="D364" s="20">
        <v>5471</v>
      </c>
      <c r="E364" s="21">
        <v>17387.2</v>
      </c>
      <c r="F364" s="20">
        <v>21.9</v>
      </c>
      <c r="G364" s="20">
        <v>238.62</v>
      </c>
    </row>
    <row r="365" spans="1:7" x14ac:dyDescent="0.35">
      <c r="A365" s="20" t="s">
        <v>58</v>
      </c>
      <c r="B365" s="20" t="s">
        <v>73</v>
      </c>
      <c r="C365" s="20">
        <v>2015</v>
      </c>
      <c r="D365" s="20">
        <v>2510</v>
      </c>
      <c r="E365" s="21">
        <v>22155.3</v>
      </c>
      <c r="F365" s="20">
        <v>25.2</v>
      </c>
      <c r="G365" s="20">
        <v>1213.97</v>
      </c>
    </row>
    <row r="366" spans="1:7" x14ac:dyDescent="0.35">
      <c r="A366" s="20" t="s">
        <v>59</v>
      </c>
      <c r="B366" s="20" t="s">
        <v>73</v>
      </c>
      <c r="C366" s="20">
        <v>2015</v>
      </c>
      <c r="D366" s="20">
        <v>9059</v>
      </c>
      <c r="E366" s="21">
        <v>75217.399999999994</v>
      </c>
      <c r="F366" s="20">
        <v>25.9</v>
      </c>
      <c r="G366" s="20">
        <v>1020.07</v>
      </c>
    </row>
    <row r="367" spans="1:7" x14ac:dyDescent="0.35">
      <c r="A367" s="20" t="s">
        <v>60</v>
      </c>
      <c r="B367" s="20" t="s">
        <v>73</v>
      </c>
      <c r="C367" s="20">
        <v>2015</v>
      </c>
      <c r="D367" s="20">
        <v>39831</v>
      </c>
      <c r="E367" s="21">
        <v>185078.8</v>
      </c>
      <c r="F367" s="20">
        <v>25</v>
      </c>
      <c r="G367" s="20">
        <v>1473.03</v>
      </c>
    </row>
    <row r="368" spans="1:7" x14ac:dyDescent="0.35">
      <c r="A368" s="20" t="s">
        <v>61</v>
      </c>
      <c r="B368" s="20" t="s">
        <v>73</v>
      </c>
      <c r="C368" s="20">
        <v>2015</v>
      </c>
      <c r="D368" s="20">
        <v>51</v>
      </c>
      <c r="E368" s="21">
        <v>80.400000000000006</v>
      </c>
      <c r="F368" s="20">
        <v>24.5</v>
      </c>
      <c r="G368" s="20">
        <v>1360.63</v>
      </c>
    </row>
    <row r="369" spans="1:7" x14ac:dyDescent="0.35">
      <c r="A369" s="20" t="s">
        <v>62</v>
      </c>
      <c r="B369" s="20" t="s">
        <v>73</v>
      </c>
      <c r="C369" s="20">
        <v>2015</v>
      </c>
      <c r="D369" s="20">
        <v>586</v>
      </c>
      <c r="E369" s="21">
        <v>1860.8</v>
      </c>
      <c r="F369" s="20">
        <v>26.1</v>
      </c>
      <c r="G369" s="20">
        <v>1472.79</v>
      </c>
    </row>
    <row r="370" spans="1:7" x14ac:dyDescent="0.35">
      <c r="A370" s="20" t="s">
        <v>63</v>
      </c>
      <c r="B370" s="20" t="s">
        <v>73</v>
      </c>
      <c r="C370" s="20">
        <v>2015</v>
      </c>
      <c r="D370" s="20">
        <v>230</v>
      </c>
      <c r="E370" s="21">
        <v>37.6</v>
      </c>
      <c r="F370" s="20">
        <v>24.8</v>
      </c>
      <c r="G370" s="20">
        <v>425</v>
      </c>
    </row>
    <row r="371" spans="1:7" x14ac:dyDescent="0.35">
      <c r="A371" s="20" t="s">
        <v>80</v>
      </c>
      <c r="B371" s="20" t="s">
        <v>73</v>
      </c>
      <c r="C371" s="20">
        <v>2015</v>
      </c>
      <c r="D371" s="20">
        <v>11924</v>
      </c>
      <c r="E371" s="21">
        <v>279515.59999999998</v>
      </c>
      <c r="F371" s="20">
        <v>23.8</v>
      </c>
      <c r="G371" s="20">
        <v>278.42</v>
      </c>
    </row>
    <row r="372" spans="1:7" x14ac:dyDescent="0.35">
      <c r="A372" s="20" t="s">
        <v>64</v>
      </c>
      <c r="B372" s="20" t="s">
        <v>73</v>
      </c>
      <c r="C372" s="20">
        <v>2015</v>
      </c>
      <c r="D372" s="20">
        <v>5177</v>
      </c>
      <c r="E372" s="21">
        <v>67686.100000000006</v>
      </c>
      <c r="F372" s="20">
        <v>25.2</v>
      </c>
      <c r="G372" s="20">
        <v>304.08999999999997</v>
      </c>
    </row>
    <row r="373" spans="1:7" x14ac:dyDescent="0.35">
      <c r="A373" s="20" t="s">
        <v>81</v>
      </c>
      <c r="B373" s="20" t="s">
        <v>73</v>
      </c>
      <c r="C373" s="20">
        <v>2015</v>
      </c>
      <c r="D373" s="20">
        <v>1777</v>
      </c>
      <c r="E373" s="21">
        <v>5731.3</v>
      </c>
      <c r="F373" s="20">
        <v>24.2</v>
      </c>
      <c r="G373" s="20">
        <v>1109.55</v>
      </c>
    </row>
    <row r="374" spans="1:7" x14ac:dyDescent="0.35">
      <c r="A374" s="20" t="s">
        <v>65</v>
      </c>
      <c r="B374" s="20" t="s">
        <v>73</v>
      </c>
      <c r="C374" s="20">
        <v>2015</v>
      </c>
      <c r="D374" s="20">
        <v>87</v>
      </c>
      <c r="E374" s="21">
        <v>477.8</v>
      </c>
      <c r="F374" s="20">
        <v>25.7</v>
      </c>
      <c r="G374" s="20">
        <v>735.64</v>
      </c>
    </row>
    <row r="375" spans="1:7" x14ac:dyDescent="0.35">
      <c r="A375" s="20" t="s">
        <v>83</v>
      </c>
      <c r="B375" s="20" t="s">
        <v>73</v>
      </c>
      <c r="C375" s="20">
        <v>2015</v>
      </c>
      <c r="D375" s="20">
        <v>17658</v>
      </c>
      <c r="E375" s="21">
        <v>93293.6</v>
      </c>
      <c r="F375" s="20">
        <v>26.4</v>
      </c>
      <c r="G375" s="20">
        <v>695.25</v>
      </c>
    </row>
    <row r="376" spans="1:7" x14ac:dyDescent="0.35">
      <c r="A376" s="20" t="s">
        <v>66</v>
      </c>
      <c r="B376" s="20" t="s">
        <v>73</v>
      </c>
      <c r="C376" s="20">
        <v>2015</v>
      </c>
      <c r="D376" s="20">
        <v>492</v>
      </c>
      <c r="E376" s="21">
        <v>5892</v>
      </c>
      <c r="F376" s="20">
        <v>25.4</v>
      </c>
      <c r="G376" s="20">
        <v>619.26</v>
      </c>
    </row>
    <row r="377" spans="1:7" x14ac:dyDescent="0.35">
      <c r="A377" s="20" t="s">
        <v>82</v>
      </c>
      <c r="B377" s="20" t="s">
        <v>73</v>
      </c>
      <c r="C377" s="20">
        <v>2015</v>
      </c>
      <c r="D377" s="20">
        <v>886</v>
      </c>
      <c r="E377" s="21">
        <v>11173.2</v>
      </c>
      <c r="F377" s="20">
        <v>24.3</v>
      </c>
      <c r="G377" s="20">
        <v>571.13</v>
      </c>
    </row>
    <row r="378" spans="1:7" x14ac:dyDescent="0.35">
      <c r="A378" s="20" t="s">
        <v>67</v>
      </c>
      <c r="B378" s="20" t="s">
        <v>73</v>
      </c>
      <c r="C378" s="20">
        <v>2015</v>
      </c>
      <c r="D378" s="20">
        <v>87</v>
      </c>
      <c r="E378" s="21">
        <v>2013.6</v>
      </c>
      <c r="F378" s="20">
        <v>25.4</v>
      </c>
      <c r="G378" s="20">
        <v>889.44</v>
      </c>
    </row>
    <row r="379" spans="1:7" x14ac:dyDescent="0.35">
      <c r="A379" s="20" t="s">
        <v>84</v>
      </c>
      <c r="B379" s="20" t="s">
        <v>73</v>
      </c>
      <c r="C379" s="20">
        <v>2015</v>
      </c>
      <c r="D379" s="20">
        <v>252</v>
      </c>
      <c r="E379" s="21">
        <v>1735.6</v>
      </c>
      <c r="F379" s="20">
        <v>25</v>
      </c>
      <c r="G379" s="20">
        <v>695.22</v>
      </c>
    </row>
    <row r="380" spans="1:7" x14ac:dyDescent="0.35">
      <c r="A380" s="20" t="s">
        <v>68</v>
      </c>
      <c r="B380" s="20" t="s">
        <v>73</v>
      </c>
      <c r="C380" s="20">
        <v>2015</v>
      </c>
      <c r="D380" s="20">
        <v>45087</v>
      </c>
      <c r="E380" s="21">
        <v>388482.7</v>
      </c>
      <c r="F380" s="20">
        <v>22.2</v>
      </c>
      <c r="G380" s="20">
        <v>575.02</v>
      </c>
    </row>
    <row r="381" spans="1:7" x14ac:dyDescent="0.35">
      <c r="A381" s="20" t="s">
        <v>0</v>
      </c>
      <c r="B381" s="20" t="s">
        <v>28</v>
      </c>
      <c r="C381" s="20">
        <v>2014</v>
      </c>
      <c r="D381" s="20">
        <v>230</v>
      </c>
      <c r="E381" s="21">
        <v>1759.4</v>
      </c>
      <c r="F381" s="20">
        <v>22.8</v>
      </c>
      <c r="G381" s="20">
        <v>1143.18</v>
      </c>
    </row>
    <row r="382" spans="1:7" x14ac:dyDescent="0.35">
      <c r="A382" s="20" t="s">
        <v>30</v>
      </c>
      <c r="B382" s="20" t="s">
        <v>28</v>
      </c>
      <c r="C382" s="20">
        <v>2014</v>
      </c>
      <c r="D382" s="20">
        <v>978</v>
      </c>
      <c r="E382" s="21">
        <v>26774.3</v>
      </c>
      <c r="F382" s="20">
        <v>17.3</v>
      </c>
      <c r="G382" s="20">
        <v>256.27</v>
      </c>
    </row>
    <row r="383" spans="1:7" x14ac:dyDescent="0.35">
      <c r="A383" s="20" t="s">
        <v>2</v>
      </c>
      <c r="B383" s="20" t="s">
        <v>28</v>
      </c>
      <c r="C383" s="20">
        <v>2014</v>
      </c>
      <c r="D383" s="20">
        <v>148</v>
      </c>
      <c r="E383" s="21"/>
      <c r="F383" s="20"/>
      <c r="G383" s="20"/>
    </row>
    <row r="384" spans="1:7" x14ac:dyDescent="0.35">
      <c r="A384" s="20" t="s">
        <v>31</v>
      </c>
      <c r="B384" s="20" t="s">
        <v>28</v>
      </c>
      <c r="C384" s="20">
        <v>2014</v>
      </c>
      <c r="D384" s="20">
        <v>94279</v>
      </c>
      <c r="E384" s="21">
        <v>719012.3</v>
      </c>
      <c r="F384" s="20">
        <v>23.9</v>
      </c>
      <c r="G384" s="20">
        <v>860.95</v>
      </c>
    </row>
    <row r="385" spans="1:7" x14ac:dyDescent="0.35">
      <c r="A385" s="20" t="s">
        <v>3</v>
      </c>
      <c r="B385" s="20" t="s">
        <v>28</v>
      </c>
      <c r="C385" s="20">
        <v>2014</v>
      </c>
      <c r="D385" s="20">
        <v>5050</v>
      </c>
      <c r="E385" s="21">
        <v>43092.2</v>
      </c>
      <c r="F385" s="20">
        <v>21.1</v>
      </c>
      <c r="G385" s="20">
        <v>366.47</v>
      </c>
    </row>
    <row r="386" spans="1:7" x14ac:dyDescent="0.35">
      <c r="A386" s="20" t="s">
        <v>97</v>
      </c>
      <c r="B386" s="20" t="s">
        <v>28</v>
      </c>
      <c r="C386" s="20">
        <v>2014</v>
      </c>
      <c r="D386" s="20">
        <v>54</v>
      </c>
      <c r="E386" s="21">
        <v>184.9</v>
      </c>
      <c r="F386" s="20">
        <v>26.5</v>
      </c>
      <c r="G386" s="20">
        <v>200</v>
      </c>
    </row>
    <row r="387" spans="1:7" x14ac:dyDescent="0.35">
      <c r="A387" s="20" t="s">
        <v>4</v>
      </c>
      <c r="B387" s="20" t="s">
        <v>28</v>
      </c>
      <c r="C387" s="20">
        <v>2014</v>
      </c>
      <c r="D387" s="20">
        <v>19787</v>
      </c>
      <c r="E387" s="21">
        <v>308261</v>
      </c>
      <c r="F387" s="20">
        <v>20.5</v>
      </c>
      <c r="G387" s="20">
        <v>262.01</v>
      </c>
    </row>
    <row r="388" spans="1:7" x14ac:dyDescent="0.35">
      <c r="A388" s="20" t="s">
        <v>5</v>
      </c>
      <c r="B388" s="20" t="s">
        <v>28</v>
      </c>
      <c r="C388" s="20">
        <v>2014</v>
      </c>
      <c r="D388" s="20">
        <v>1731</v>
      </c>
      <c r="E388" s="21">
        <v>14976.5</v>
      </c>
      <c r="F388" s="20">
        <v>23.3</v>
      </c>
      <c r="G388" s="20">
        <v>720.66</v>
      </c>
    </row>
    <row r="389" spans="1:7" x14ac:dyDescent="0.35">
      <c r="A389" s="20" t="s">
        <v>6</v>
      </c>
      <c r="B389" s="20" t="s">
        <v>28</v>
      </c>
      <c r="C389" s="20">
        <v>2014</v>
      </c>
      <c r="D389" s="20">
        <v>255</v>
      </c>
      <c r="E389" s="21">
        <v>1106.3</v>
      </c>
      <c r="F389" s="20">
        <v>23.5</v>
      </c>
      <c r="G389" s="20">
        <v>1547.77</v>
      </c>
    </row>
    <row r="390" spans="1:7" x14ac:dyDescent="0.35">
      <c r="A390" s="20" t="s">
        <v>7</v>
      </c>
      <c r="B390" s="20" t="s">
        <v>28</v>
      </c>
      <c r="C390" s="20">
        <v>2014</v>
      </c>
      <c r="D390" s="20">
        <v>145</v>
      </c>
      <c r="E390" s="21">
        <v>1492.8</v>
      </c>
      <c r="F390" s="20">
        <v>23.2</v>
      </c>
      <c r="G390" s="20">
        <v>1066.1600000000001</v>
      </c>
    </row>
    <row r="391" spans="1:7" x14ac:dyDescent="0.35">
      <c r="A391" s="20" t="s">
        <v>8</v>
      </c>
      <c r="B391" s="20" t="s">
        <v>28</v>
      </c>
      <c r="C391" s="20">
        <v>2014</v>
      </c>
      <c r="D391" s="20">
        <v>1270</v>
      </c>
      <c r="E391" s="21">
        <v>7033.2</v>
      </c>
      <c r="F391" s="20">
        <v>22.6</v>
      </c>
      <c r="G391" s="20">
        <v>542.4</v>
      </c>
    </row>
    <row r="392" spans="1:7" x14ac:dyDescent="0.35">
      <c r="A392" s="20" t="s">
        <v>9</v>
      </c>
      <c r="B392" s="20" t="s">
        <v>28</v>
      </c>
      <c r="C392" s="20">
        <v>2014</v>
      </c>
      <c r="D392" s="20">
        <v>117</v>
      </c>
      <c r="E392" s="21">
        <v>610</v>
      </c>
      <c r="F392" s="20">
        <v>21.8</v>
      </c>
      <c r="G392" s="20">
        <v>1187.44</v>
      </c>
    </row>
    <row r="393" spans="1:7" x14ac:dyDescent="0.35">
      <c r="A393" s="20" t="s">
        <v>32</v>
      </c>
      <c r="B393" s="20" t="s">
        <v>28</v>
      </c>
      <c r="C393" s="20">
        <v>2014</v>
      </c>
      <c r="D393" s="20">
        <v>1</v>
      </c>
      <c r="E393" s="21">
        <v>32.799999999999997</v>
      </c>
      <c r="F393" s="20">
        <v>21.4</v>
      </c>
      <c r="G393" s="20">
        <v>724.58</v>
      </c>
    </row>
    <row r="394" spans="1:7" x14ac:dyDescent="0.35">
      <c r="A394" s="20" t="s">
        <v>33</v>
      </c>
      <c r="B394" s="20" t="s">
        <v>28</v>
      </c>
      <c r="C394" s="20">
        <v>2014</v>
      </c>
      <c r="D394" s="20">
        <v>2339</v>
      </c>
      <c r="E394" s="21">
        <v>44634.6</v>
      </c>
      <c r="F394" s="20">
        <v>22.8</v>
      </c>
      <c r="G394" s="20">
        <v>318.72000000000003</v>
      </c>
    </row>
    <row r="395" spans="1:7" x14ac:dyDescent="0.35">
      <c r="A395" s="20" t="s">
        <v>10</v>
      </c>
      <c r="B395" s="20" t="s">
        <v>28</v>
      </c>
      <c r="C395" s="20">
        <v>2014</v>
      </c>
      <c r="D395" s="20">
        <v>4403</v>
      </c>
      <c r="E395" s="21">
        <v>158521.4</v>
      </c>
      <c r="F395" s="20">
        <v>23.1</v>
      </c>
      <c r="G395" s="20">
        <v>295.38</v>
      </c>
    </row>
    <row r="396" spans="1:7" x14ac:dyDescent="0.35">
      <c r="A396" s="20" t="s">
        <v>11</v>
      </c>
      <c r="B396" s="20" t="s">
        <v>28</v>
      </c>
      <c r="C396" s="20">
        <v>2014</v>
      </c>
      <c r="D396" s="20">
        <v>308</v>
      </c>
      <c r="E396" s="21">
        <v>3126.9</v>
      </c>
      <c r="F396" s="20">
        <v>23.6</v>
      </c>
      <c r="G396" s="20">
        <v>569.65</v>
      </c>
    </row>
    <row r="397" spans="1:7" x14ac:dyDescent="0.35">
      <c r="A397" s="20" t="s">
        <v>23</v>
      </c>
      <c r="B397" s="20" t="s">
        <v>28</v>
      </c>
      <c r="C397" s="20">
        <v>2014</v>
      </c>
      <c r="D397" s="20">
        <v>3836</v>
      </c>
      <c r="E397" s="21">
        <v>5745.1</v>
      </c>
      <c r="F397" s="20">
        <v>22.5</v>
      </c>
      <c r="G397" s="20">
        <v>410.95</v>
      </c>
    </row>
    <row r="398" spans="1:7" x14ac:dyDescent="0.35">
      <c r="A398" s="20" t="s">
        <v>34</v>
      </c>
      <c r="B398" s="20" t="s">
        <v>28</v>
      </c>
      <c r="C398" s="20">
        <v>2014</v>
      </c>
      <c r="D398" s="20">
        <v>213</v>
      </c>
      <c r="E398" s="21">
        <v>786.4</v>
      </c>
      <c r="F398" s="20">
        <v>20.399999999999999</v>
      </c>
      <c r="G398" s="20">
        <v>286.3</v>
      </c>
    </row>
    <row r="399" spans="1:7" x14ac:dyDescent="0.35">
      <c r="A399" s="20" t="s">
        <v>13</v>
      </c>
      <c r="B399" s="20" t="s">
        <v>28</v>
      </c>
      <c r="C399" s="20">
        <v>2014</v>
      </c>
      <c r="D399" s="20">
        <v>419</v>
      </c>
      <c r="E399" s="21">
        <v>1556.4</v>
      </c>
      <c r="F399" s="20">
        <v>23.8</v>
      </c>
      <c r="G399" s="20">
        <v>1413.51</v>
      </c>
    </row>
    <row r="400" spans="1:7" x14ac:dyDescent="0.35">
      <c r="A400" s="20" t="s">
        <v>35</v>
      </c>
      <c r="B400" s="20" t="s">
        <v>28</v>
      </c>
      <c r="C400" s="20">
        <v>2014</v>
      </c>
      <c r="D400" s="20">
        <v>13080</v>
      </c>
      <c r="E400" s="21">
        <v>181872.9</v>
      </c>
      <c r="F400" s="20">
        <v>22.7</v>
      </c>
      <c r="G400" s="20">
        <v>580.52</v>
      </c>
    </row>
    <row r="401" spans="1:7" x14ac:dyDescent="0.35">
      <c r="A401" s="20" t="s">
        <v>14</v>
      </c>
      <c r="B401" s="20" t="s">
        <v>28</v>
      </c>
      <c r="C401" s="20">
        <v>2014</v>
      </c>
      <c r="D401" s="20">
        <v>337</v>
      </c>
      <c r="E401" s="21">
        <v>1219.5</v>
      </c>
      <c r="F401" s="20">
        <v>23.7</v>
      </c>
      <c r="G401" s="20">
        <v>1737.15</v>
      </c>
    </row>
    <row r="402" spans="1:7" x14ac:dyDescent="0.35">
      <c r="A402" s="20" t="s">
        <v>15</v>
      </c>
      <c r="B402" s="20" t="s">
        <v>28</v>
      </c>
      <c r="C402" s="20">
        <v>2014</v>
      </c>
      <c r="D402" s="20">
        <v>14781</v>
      </c>
      <c r="E402" s="21">
        <v>111081.4</v>
      </c>
      <c r="F402" s="20">
        <v>23</v>
      </c>
      <c r="G402" s="20">
        <v>956.83</v>
      </c>
    </row>
    <row r="403" spans="1:7" x14ac:dyDescent="0.35">
      <c r="A403" s="20" t="s">
        <v>16</v>
      </c>
      <c r="B403" s="20" t="s">
        <v>28</v>
      </c>
      <c r="C403" s="20">
        <v>2014</v>
      </c>
      <c r="D403" s="20">
        <v>322</v>
      </c>
      <c r="E403" s="21">
        <v>1208.5999999999999</v>
      </c>
      <c r="F403" s="20">
        <v>23.7</v>
      </c>
      <c r="G403" s="20">
        <v>1655.17</v>
      </c>
    </row>
    <row r="404" spans="1:7" x14ac:dyDescent="0.35">
      <c r="A404" s="20" t="s">
        <v>36</v>
      </c>
      <c r="B404" s="20" t="s">
        <v>28</v>
      </c>
      <c r="C404" s="20">
        <v>2014</v>
      </c>
      <c r="D404" s="20">
        <v>56</v>
      </c>
      <c r="E404" s="21">
        <v>21.2</v>
      </c>
      <c r="F404" s="20">
        <v>22.6</v>
      </c>
      <c r="G404" s="20">
        <v>2383.56</v>
      </c>
    </row>
    <row r="405" spans="1:7" x14ac:dyDescent="0.35">
      <c r="A405" s="20" t="s">
        <v>17</v>
      </c>
      <c r="B405" s="20" t="s">
        <v>28</v>
      </c>
      <c r="C405" s="20">
        <v>2014</v>
      </c>
      <c r="D405" s="20">
        <v>844</v>
      </c>
      <c r="E405" s="21">
        <v>4738</v>
      </c>
      <c r="F405" s="20">
        <v>21.1</v>
      </c>
      <c r="G405" s="20">
        <v>860.44</v>
      </c>
    </row>
    <row r="406" spans="1:7" x14ac:dyDescent="0.35">
      <c r="A406" s="20" t="s">
        <v>100</v>
      </c>
      <c r="B406" s="20" t="s">
        <v>28</v>
      </c>
      <c r="C406" s="20">
        <v>2014</v>
      </c>
      <c r="D406" s="20">
        <v>198</v>
      </c>
      <c r="E406" s="21">
        <v>20.8</v>
      </c>
      <c r="F406" s="20">
        <v>20.5</v>
      </c>
      <c r="G406" s="20">
        <v>2000</v>
      </c>
    </row>
    <row r="407" spans="1:7" x14ac:dyDescent="0.35">
      <c r="A407" s="20" t="s">
        <v>18</v>
      </c>
      <c r="B407" s="20" t="s">
        <v>28</v>
      </c>
      <c r="C407" s="20">
        <v>2014</v>
      </c>
      <c r="D407" s="20">
        <v>1687</v>
      </c>
      <c r="E407" s="21">
        <v>30566.1</v>
      </c>
      <c r="F407" s="20">
        <v>22.1</v>
      </c>
      <c r="G407" s="20">
        <v>309.12</v>
      </c>
    </row>
    <row r="408" spans="1:7" x14ac:dyDescent="0.35">
      <c r="A408" s="20" t="s">
        <v>19</v>
      </c>
      <c r="B408" s="20" t="s">
        <v>28</v>
      </c>
      <c r="C408" s="20">
        <v>2014</v>
      </c>
      <c r="D408" s="20">
        <v>116</v>
      </c>
      <c r="E408" s="21">
        <v>149</v>
      </c>
      <c r="F408" s="20">
        <v>21.8</v>
      </c>
      <c r="G408" s="20">
        <v>1236.2</v>
      </c>
    </row>
    <row r="409" spans="1:7" x14ac:dyDescent="0.35">
      <c r="A409" s="20" t="s">
        <v>20</v>
      </c>
      <c r="B409" s="20" t="s">
        <v>28</v>
      </c>
      <c r="C409" s="20">
        <v>2014</v>
      </c>
      <c r="D409" s="20">
        <v>944</v>
      </c>
      <c r="E409" s="21">
        <v>19509.7</v>
      </c>
      <c r="F409" s="20">
        <v>22.1</v>
      </c>
      <c r="G409" s="20">
        <v>214.12</v>
      </c>
    </row>
    <row r="410" spans="1:7" x14ac:dyDescent="0.35">
      <c r="A410" s="20" t="s">
        <v>21</v>
      </c>
      <c r="B410" s="20" t="s">
        <v>28</v>
      </c>
      <c r="C410" s="20">
        <v>2014</v>
      </c>
      <c r="D410" s="20">
        <v>96</v>
      </c>
      <c r="E410" s="21">
        <v>1607.7</v>
      </c>
      <c r="F410" s="20">
        <v>23.9</v>
      </c>
      <c r="G410" s="20">
        <v>560.32000000000005</v>
      </c>
    </row>
    <row r="411" spans="1:7" x14ac:dyDescent="0.35">
      <c r="A411" s="20" t="s">
        <v>37</v>
      </c>
      <c r="B411" s="20" t="s">
        <v>28</v>
      </c>
      <c r="C411" s="20">
        <v>2014</v>
      </c>
      <c r="D411" s="20">
        <v>27</v>
      </c>
      <c r="E411" s="21">
        <v>908.6</v>
      </c>
      <c r="F411" s="20">
        <v>20.6</v>
      </c>
      <c r="G411" s="20">
        <v>701.23</v>
      </c>
    </row>
    <row r="412" spans="1:7" x14ac:dyDescent="0.35">
      <c r="A412" s="20" t="s">
        <v>22</v>
      </c>
      <c r="B412" s="20" t="s">
        <v>28</v>
      </c>
      <c r="C412" s="20">
        <v>2014</v>
      </c>
      <c r="D412" s="20">
        <v>2982</v>
      </c>
      <c r="E412" s="21">
        <v>24370.400000000001</v>
      </c>
      <c r="F412" s="20">
        <v>25.4</v>
      </c>
      <c r="G412" s="20">
        <v>738.04</v>
      </c>
    </row>
    <row r="413" spans="1:7" x14ac:dyDescent="0.35">
      <c r="A413" s="20" t="s">
        <v>38</v>
      </c>
      <c r="B413" s="20" t="s">
        <v>28</v>
      </c>
      <c r="C413" s="20">
        <v>2014</v>
      </c>
      <c r="D413" s="20">
        <v>4021</v>
      </c>
      <c r="E413" s="21">
        <v>36516.699999999997</v>
      </c>
      <c r="F413" s="20">
        <v>22.3</v>
      </c>
      <c r="G413" s="20">
        <v>743.18</v>
      </c>
    </row>
    <row r="414" spans="1:7" x14ac:dyDescent="0.35">
      <c r="A414" s="20" t="s">
        <v>39</v>
      </c>
      <c r="B414" s="20" t="s">
        <v>73</v>
      </c>
      <c r="C414" s="20">
        <v>2014</v>
      </c>
      <c r="D414" s="20">
        <v>58</v>
      </c>
      <c r="E414" s="21">
        <v>168.1</v>
      </c>
      <c r="F414" s="20">
        <v>24</v>
      </c>
      <c r="G414" s="20">
        <v>1368.2</v>
      </c>
    </row>
    <row r="415" spans="1:7" x14ac:dyDescent="0.35">
      <c r="A415" s="20" t="s">
        <v>74</v>
      </c>
      <c r="B415" s="20" t="s">
        <v>73</v>
      </c>
      <c r="C415" s="20">
        <v>2014</v>
      </c>
      <c r="D415" s="20">
        <v>941</v>
      </c>
      <c r="E415" s="21">
        <v>7096</v>
      </c>
      <c r="F415" s="20">
        <v>23.5</v>
      </c>
      <c r="G415" s="20">
        <v>425.61</v>
      </c>
    </row>
    <row r="416" spans="1:7" x14ac:dyDescent="0.35">
      <c r="A416" s="20" t="s">
        <v>40</v>
      </c>
      <c r="B416" s="20" t="s">
        <v>73</v>
      </c>
      <c r="C416" s="20">
        <v>2014</v>
      </c>
      <c r="D416" s="20">
        <v>5800</v>
      </c>
      <c r="E416" s="21">
        <v>44700.6</v>
      </c>
      <c r="F416" s="20">
        <v>23.4</v>
      </c>
      <c r="G416" s="20">
        <v>366.37</v>
      </c>
    </row>
    <row r="417" spans="1:7" x14ac:dyDescent="0.35">
      <c r="A417" s="20" t="s">
        <v>41</v>
      </c>
      <c r="B417" s="20" t="s">
        <v>73</v>
      </c>
      <c r="C417" s="20">
        <v>2014</v>
      </c>
      <c r="D417" s="20">
        <v>3429</v>
      </c>
      <c r="E417" s="21">
        <v>13154.8</v>
      </c>
      <c r="F417" s="20">
        <v>25.8</v>
      </c>
      <c r="G417" s="20">
        <v>2167.9299999999998</v>
      </c>
    </row>
    <row r="418" spans="1:7" x14ac:dyDescent="0.35">
      <c r="A418" s="20" t="s">
        <v>42</v>
      </c>
      <c r="B418" s="20" t="s">
        <v>73</v>
      </c>
      <c r="C418" s="20">
        <v>2014</v>
      </c>
      <c r="D418" s="20">
        <v>79864</v>
      </c>
      <c r="E418" s="21">
        <v>514507.2</v>
      </c>
      <c r="F418" s="20">
        <v>25.2</v>
      </c>
      <c r="G418" s="20">
        <v>1427.79</v>
      </c>
    </row>
    <row r="419" spans="1:7" x14ac:dyDescent="0.35">
      <c r="A419" s="20" t="s">
        <v>43</v>
      </c>
      <c r="B419" s="20" t="s">
        <v>73</v>
      </c>
      <c r="C419" s="20">
        <v>2014</v>
      </c>
      <c r="D419" s="20">
        <v>2460</v>
      </c>
      <c r="E419" s="21">
        <v>14073.9</v>
      </c>
      <c r="F419" s="20">
        <v>22.7</v>
      </c>
      <c r="G419" s="20">
        <v>491.76</v>
      </c>
    </row>
    <row r="420" spans="1:7" x14ac:dyDescent="0.35">
      <c r="A420" s="20" t="s">
        <v>44</v>
      </c>
      <c r="B420" s="20" t="s">
        <v>73</v>
      </c>
      <c r="C420" s="20">
        <v>2014</v>
      </c>
      <c r="D420" s="20">
        <v>59</v>
      </c>
      <c r="E420" s="21">
        <v>36.700000000000003</v>
      </c>
      <c r="F420" s="20">
        <v>24.9</v>
      </c>
      <c r="G420" s="20">
        <v>1668.55</v>
      </c>
    </row>
    <row r="421" spans="1:7" x14ac:dyDescent="0.35">
      <c r="A421" s="20" t="s">
        <v>45</v>
      </c>
      <c r="B421" s="20" t="s">
        <v>73</v>
      </c>
      <c r="C421" s="20">
        <v>2014</v>
      </c>
      <c r="D421" s="20">
        <v>369</v>
      </c>
      <c r="E421" s="21">
        <v>3751.7</v>
      </c>
      <c r="F421" s="20">
        <v>25.6</v>
      </c>
      <c r="G421" s="20">
        <v>267.95999999999998</v>
      </c>
    </row>
    <row r="422" spans="1:7" x14ac:dyDescent="0.35">
      <c r="A422" s="20" t="s">
        <v>46</v>
      </c>
      <c r="B422" s="20" t="s">
        <v>73</v>
      </c>
      <c r="C422" s="20">
        <v>2014</v>
      </c>
      <c r="D422" s="20">
        <v>82</v>
      </c>
      <c r="E422" s="21">
        <v>345.9</v>
      </c>
      <c r="F422" s="20">
        <v>24.5</v>
      </c>
      <c r="G422" s="20">
        <v>371.52</v>
      </c>
    </row>
    <row r="423" spans="1:7" x14ac:dyDescent="0.35">
      <c r="A423" s="20" t="s">
        <v>47</v>
      </c>
      <c r="B423" s="20" t="s">
        <v>73</v>
      </c>
      <c r="C423" s="20">
        <v>2014</v>
      </c>
      <c r="D423" s="20">
        <v>89</v>
      </c>
      <c r="E423" s="21">
        <v>366.3</v>
      </c>
      <c r="F423" s="20">
        <v>23.8</v>
      </c>
      <c r="G423" s="20">
        <v>2229.87</v>
      </c>
    </row>
    <row r="424" spans="1:7" x14ac:dyDescent="0.35">
      <c r="A424" s="20" t="s">
        <v>85</v>
      </c>
      <c r="B424" s="20" t="s">
        <v>73</v>
      </c>
      <c r="C424" s="20">
        <v>2014</v>
      </c>
      <c r="D424" s="20">
        <v>80</v>
      </c>
      <c r="E424" s="21">
        <v>462.2</v>
      </c>
      <c r="F424" s="20">
        <v>23.7</v>
      </c>
      <c r="G424" s="20">
        <v>1298.1600000000001</v>
      </c>
    </row>
    <row r="425" spans="1:7" x14ac:dyDescent="0.35">
      <c r="A425" s="20" t="s">
        <v>48</v>
      </c>
      <c r="B425" s="20" t="s">
        <v>73</v>
      </c>
      <c r="C425" s="20">
        <v>2014</v>
      </c>
      <c r="D425" s="20">
        <v>54</v>
      </c>
      <c r="E425" s="21">
        <v>178.7</v>
      </c>
      <c r="F425" s="20">
        <v>23.3</v>
      </c>
      <c r="G425" s="20">
        <v>1642.64</v>
      </c>
    </row>
    <row r="426" spans="1:7" x14ac:dyDescent="0.35">
      <c r="A426" s="20" t="s">
        <v>49</v>
      </c>
      <c r="B426" s="20" t="s">
        <v>73</v>
      </c>
      <c r="C426" s="20">
        <v>2014</v>
      </c>
      <c r="D426" s="20">
        <v>112</v>
      </c>
      <c r="E426" s="21">
        <v>298.60000000000002</v>
      </c>
      <c r="F426" s="20">
        <v>23.5</v>
      </c>
      <c r="G426" s="20">
        <v>1455.78</v>
      </c>
    </row>
    <row r="427" spans="1:7" x14ac:dyDescent="0.35">
      <c r="A427" s="20" t="s">
        <v>50</v>
      </c>
      <c r="B427" s="20" t="s">
        <v>73</v>
      </c>
      <c r="C427" s="20">
        <v>2014</v>
      </c>
      <c r="D427" s="20">
        <v>67</v>
      </c>
      <c r="E427" s="21">
        <v>1585.4</v>
      </c>
      <c r="F427" s="20">
        <v>23</v>
      </c>
      <c r="G427" s="20">
        <v>403.62</v>
      </c>
    </row>
    <row r="428" spans="1:7" x14ac:dyDescent="0.35">
      <c r="A428" s="20" t="s">
        <v>75</v>
      </c>
      <c r="B428" s="20" t="s">
        <v>73</v>
      </c>
      <c r="C428" s="20">
        <v>2014</v>
      </c>
      <c r="D428" s="20">
        <v>288</v>
      </c>
      <c r="E428" s="21">
        <v>1749.1</v>
      </c>
      <c r="F428" s="20">
        <v>23</v>
      </c>
      <c r="G428" s="20">
        <v>713.82</v>
      </c>
    </row>
    <row r="429" spans="1:7" x14ac:dyDescent="0.35">
      <c r="A429" s="20" t="s">
        <v>76</v>
      </c>
      <c r="B429" s="20" t="s">
        <v>73</v>
      </c>
      <c r="C429" s="20">
        <v>2014</v>
      </c>
      <c r="D429" s="20">
        <v>5722</v>
      </c>
      <c r="E429" s="21">
        <v>53313.2</v>
      </c>
      <c r="F429" s="20">
        <v>22.9</v>
      </c>
      <c r="G429" s="20">
        <v>468.16</v>
      </c>
    </row>
    <row r="430" spans="1:7" x14ac:dyDescent="0.35">
      <c r="A430" s="20" t="s">
        <v>53</v>
      </c>
      <c r="B430" s="20" t="s">
        <v>73</v>
      </c>
      <c r="C430" s="20">
        <v>2014</v>
      </c>
      <c r="D430" s="20">
        <v>2740</v>
      </c>
      <c r="E430" s="21">
        <v>28020.6</v>
      </c>
      <c r="F430" s="20">
        <v>24.5</v>
      </c>
      <c r="G430" s="20">
        <v>1021.4</v>
      </c>
    </row>
    <row r="431" spans="1:7" x14ac:dyDescent="0.35">
      <c r="A431" s="20" t="s">
        <v>54</v>
      </c>
      <c r="B431" s="20" t="s">
        <v>73</v>
      </c>
      <c r="C431" s="20">
        <v>2014</v>
      </c>
      <c r="D431" s="20">
        <v>43622</v>
      </c>
      <c r="E431" s="21">
        <v>283583.59999999998</v>
      </c>
      <c r="F431" s="20">
        <v>25.2</v>
      </c>
      <c r="G431" s="20">
        <v>775.12</v>
      </c>
    </row>
    <row r="432" spans="1:7" x14ac:dyDescent="0.35">
      <c r="A432" s="20" t="s">
        <v>77</v>
      </c>
      <c r="B432" s="20" t="s">
        <v>73</v>
      </c>
      <c r="C432" s="20">
        <v>2014</v>
      </c>
      <c r="D432" s="20">
        <v>204</v>
      </c>
      <c r="E432" s="21">
        <v>918.6</v>
      </c>
      <c r="F432" s="20">
        <v>21.2</v>
      </c>
      <c r="G432" s="20">
        <v>2063.59</v>
      </c>
    </row>
    <row r="433" spans="1:7" x14ac:dyDescent="0.35">
      <c r="A433" s="20" t="s">
        <v>55</v>
      </c>
      <c r="B433" s="20" t="s">
        <v>73</v>
      </c>
      <c r="C433" s="20">
        <v>2014</v>
      </c>
      <c r="D433" s="20">
        <v>635</v>
      </c>
      <c r="E433" s="21">
        <v>6910.6</v>
      </c>
      <c r="F433" s="20">
        <v>22.7</v>
      </c>
      <c r="G433" s="20">
        <v>234.44</v>
      </c>
    </row>
    <row r="434" spans="1:7" x14ac:dyDescent="0.35">
      <c r="A434" s="20" t="s">
        <v>56</v>
      </c>
      <c r="B434" s="20" t="s">
        <v>73</v>
      </c>
      <c r="C434" s="20">
        <v>2014</v>
      </c>
      <c r="D434" s="20">
        <v>82</v>
      </c>
      <c r="E434" s="21">
        <v>504.3</v>
      </c>
      <c r="F434" s="20">
        <v>24.4</v>
      </c>
      <c r="G434" s="20">
        <v>874.59</v>
      </c>
    </row>
    <row r="435" spans="1:7" x14ac:dyDescent="0.35">
      <c r="A435" s="20" t="s">
        <v>78</v>
      </c>
      <c r="B435" s="20" t="s">
        <v>73</v>
      </c>
      <c r="C435" s="20">
        <v>2014</v>
      </c>
      <c r="D435" s="20">
        <v>1009</v>
      </c>
      <c r="E435" s="21">
        <v>3413.1</v>
      </c>
      <c r="F435" s="20">
        <v>24.7</v>
      </c>
      <c r="G435" s="20">
        <v>1544.66</v>
      </c>
    </row>
    <row r="436" spans="1:7" x14ac:dyDescent="0.35">
      <c r="A436" s="20" t="s">
        <v>79</v>
      </c>
      <c r="B436" s="20" t="s">
        <v>73</v>
      </c>
      <c r="C436" s="20">
        <v>2014</v>
      </c>
      <c r="D436" s="20">
        <v>425</v>
      </c>
      <c r="E436" s="21">
        <v>736.8</v>
      </c>
      <c r="F436" s="20">
        <v>25.8</v>
      </c>
      <c r="G436" s="20">
        <v>654.69000000000005</v>
      </c>
    </row>
    <row r="437" spans="1:7" x14ac:dyDescent="0.35">
      <c r="A437" s="20" t="s">
        <v>57</v>
      </c>
      <c r="B437" s="20" t="s">
        <v>73</v>
      </c>
      <c r="C437" s="20">
        <v>2014</v>
      </c>
      <c r="D437" s="20">
        <v>156</v>
      </c>
      <c r="E437" s="21">
        <v>549.70000000000005</v>
      </c>
      <c r="F437" s="20">
        <v>24.2</v>
      </c>
      <c r="G437" s="20">
        <v>1177.05</v>
      </c>
    </row>
    <row r="438" spans="1:7" x14ac:dyDescent="0.35">
      <c r="A438" s="20" t="s">
        <v>69</v>
      </c>
      <c r="B438" s="20" t="s">
        <v>73</v>
      </c>
      <c r="C438" s="20">
        <v>2014</v>
      </c>
      <c r="D438" s="20">
        <v>5547</v>
      </c>
      <c r="E438" s="21">
        <v>12144.9</v>
      </c>
      <c r="F438" s="20">
        <v>21.2</v>
      </c>
      <c r="G438" s="20">
        <v>231.87</v>
      </c>
    </row>
    <row r="439" spans="1:7" x14ac:dyDescent="0.35">
      <c r="A439" s="20" t="s">
        <v>58</v>
      </c>
      <c r="B439" s="20" t="s">
        <v>73</v>
      </c>
      <c r="C439" s="20">
        <v>2014</v>
      </c>
      <c r="D439" s="20">
        <v>2409</v>
      </c>
      <c r="E439" s="21">
        <v>21027</v>
      </c>
      <c r="F439" s="20">
        <v>25.2</v>
      </c>
      <c r="G439" s="20">
        <v>1406.71</v>
      </c>
    </row>
    <row r="440" spans="1:7" x14ac:dyDescent="0.35">
      <c r="A440" s="20" t="s">
        <v>59</v>
      </c>
      <c r="B440" s="20" t="s">
        <v>73</v>
      </c>
      <c r="C440" s="20">
        <v>2014</v>
      </c>
      <c r="D440" s="20">
        <v>8825</v>
      </c>
      <c r="E440" s="21">
        <v>68326.5</v>
      </c>
      <c r="F440" s="20">
        <v>25.7</v>
      </c>
      <c r="G440" s="20">
        <v>1059</v>
      </c>
    </row>
    <row r="441" spans="1:7" x14ac:dyDescent="0.35">
      <c r="A441" s="20" t="s">
        <v>60</v>
      </c>
      <c r="B441" s="20" t="s">
        <v>73</v>
      </c>
      <c r="C441" s="20">
        <v>2014</v>
      </c>
      <c r="D441" s="20">
        <v>39340</v>
      </c>
      <c r="E441" s="21">
        <v>246905.60000000001</v>
      </c>
      <c r="F441" s="20">
        <v>24.7</v>
      </c>
      <c r="G441" s="20">
        <v>1625.4</v>
      </c>
    </row>
    <row r="442" spans="1:7" x14ac:dyDescent="0.35">
      <c r="A442" s="20" t="s">
        <v>61</v>
      </c>
      <c r="B442" s="20" t="s">
        <v>73</v>
      </c>
      <c r="C442" s="20">
        <v>2014</v>
      </c>
      <c r="D442" s="20">
        <v>53</v>
      </c>
      <c r="E442" s="21">
        <v>115.1</v>
      </c>
      <c r="F442" s="20">
        <v>25.4</v>
      </c>
      <c r="G442" s="20">
        <v>1334.61</v>
      </c>
    </row>
    <row r="443" spans="1:7" x14ac:dyDescent="0.35">
      <c r="A443" s="20" t="s">
        <v>62</v>
      </c>
      <c r="B443" s="20" t="s">
        <v>73</v>
      </c>
      <c r="C443" s="20">
        <v>2014</v>
      </c>
      <c r="D443" s="20">
        <v>375</v>
      </c>
      <c r="E443" s="21">
        <v>1522.5</v>
      </c>
      <c r="F443" s="20">
        <v>25.9</v>
      </c>
      <c r="G443" s="20">
        <v>1511.32</v>
      </c>
    </row>
    <row r="444" spans="1:7" x14ac:dyDescent="0.35">
      <c r="A444" s="20" t="s">
        <v>63</v>
      </c>
      <c r="B444" s="20" t="s">
        <v>73</v>
      </c>
      <c r="C444" s="20">
        <v>2014</v>
      </c>
      <c r="D444" s="20">
        <v>230</v>
      </c>
      <c r="E444" s="21">
        <v>31.8</v>
      </c>
      <c r="F444" s="20">
        <v>24.1</v>
      </c>
      <c r="G444" s="20">
        <v>425</v>
      </c>
    </row>
    <row r="445" spans="1:7" x14ac:dyDescent="0.35">
      <c r="A445" s="20" t="s">
        <v>80</v>
      </c>
      <c r="B445" s="20" t="s">
        <v>73</v>
      </c>
      <c r="C445" s="20">
        <v>2014</v>
      </c>
      <c r="D445" s="20">
        <v>12146</v>
      </c>
      <c r="E445" s="21">
        <v>242153.1</v>
      </c>
      <c r="F445" s="20">
        <v>24.3</v>
      </c>
      <c r="G445" s="20">
        <v>303.58</v>
      </c>
    </row>
    <row r="446" spans="1:7" x14ac:dyDescent="0.35">
      <c r="A446" s="20" t="s">
        <v>64</v>
      </c>
      <c r="B446" s="20" t="s">
        <v>73</v>
      </c>
      <c r="C446" s="20">
        <v>2014</v>
      </c>
      <c r="D446" s="20">
        <v>5528</v>
      </c>
      <c r="E446" s="21">
        <v>68845.8</v>
      </c>
      <c r="F446" s="20">
        <v>25</v>
      </c>
      <c r="G446" s="20">
        <v>321.11</v>
      </c>
    </row>
    <row r="447" spans="1:7" x14ac:dyDescent="0.35">
      <c r="A447" s="20" t="s">
        <v>81</v>
      </c>
      <c r="B447" s="20" t="s">
        <v>73</v>
      </c>
      <c r="C447" s="20">
        <v>2014</v>
      </c>
      <c r="D447" s="20">
        <v>1811</v>
      </c>
      <c r="E447" s="21">
        <v>7504.7</v>
      </c>
      <c r="F447" s="20">
        <v>24.3</v>
      </c>
      <c r="G447" s="20">
        <v>1077.0999999999999</v>
      </c>
    </row>
    <row r="448" spans="1:7" x14ac:dyDescent="0.35">
      <c r="A448" s="20" t="s">
        <v>65</v>
      </c>
      <c r="B448" s="20" t="s">
        <v>73</v>
      </c>
      <c r="C448" s="20">
        <v>2014</v>
      </c>
      <c r="D448" s="20">
        <v>81</v>
      </c>
      <c r="E448" s="21">
        <v>575.1</v>
      </c>
      <c r="F448" s="20">
        <v>25.6</v>
      </c>
      <c r="G448" s="20">
        <v>638.09</v>
      </c>
    </row>
    <row r="449" spans="1:7" x14ac:dyDescent="0.35">
      <c r="A449" s="20" t="s">
        <v>83</v>
      </c>
      <c r="B449" s="20" t="s">
        <v>73</v>
      </c>
      <c r="C449" s="20">
        <v>2014</v>
      </c>
      <c r="D449" s="20">
        <v>18137</v>
      </c>
      <c r="E449" s="21">
        <v>113784.2</v>
      </c>
      <c r="F449" s="20">
        <v>25.6</v>
      </c>
      <c r="G449" s="20">
        <v>766.15</v>
      </c>
    </row>
    <row r="450" spans="1:7" x14ac:dyDescent="0.35">
      <c r="A450" s="20" t="s">
        <v>66</v>
      </c>
      <c r="B450" s="20" t="s">
        <v>73</v>
      </c>
      <c r="C450" s="20">
        <v>2014</v>
      </c>
      <c r="D450" s="20">
        <v>337</v>
      </c>
      <c r="E450" s="21">
        <v>4315.5</v>
      </c>
      <c r="F450" s="20">
        <v>25.8</v>
      </c>
      <c r="G450" s="20">
        <v>677.54</v>
      </c>
    </row>
    <row r="451" spans="1:7" x14ac:dyDescent="0.35">
      <c r="A451" s="20" t="s">
        <v>82</v>
      </c>
      <c r="B451" s="20" t="s">
        <v>73</v>
      </c>
      <c r="C451" s="20">
        <v>2014</v>
      </c>
      <c r="D451" s="20">
        <v>898</v>
      </c>
      <c r="E451" s="21">
        <v>11254.7</v>
      </c>
      <c r="F451" s="20">
        <v>24.1</v>
      </c>
      <c r="G451" s="20">
        <v>597.91</v>
      </c>
    </row>
    <row r="452" spans="1:7" x14ac:dyDescent="0.35">
      <c r="A452" s="20" t="s">
        <v>67</v>
      </c>
      <c r="B452" s="20" t="s">
        <v>73</v>
      </c>
      <c r="C452" s="20">
        <v>2014</v>
      </c>
      <c r="D452" s="20">
        <v>87</v>
      </c>
      <c r="E452" s="21">
        <v>646.6</v>
      </c>
      <c r="F452" s="20">
        <v>25.4</v>
      </c>
      <c r="G452" s="20">
        <v>906.18</v>
      </c>
    </row>
    <row r="453" spans="1:7" x14ac:dyDescent="0.35">
      <c r="A453" s="21" t="s">
        <v>129</v>
      </c>
      <c r="B453" s="20" t="s">
        <v>73</v>
      </c>
      <c r="C453" s="20">
        <v>2014</v>
      </c>
      <c r="D453" s="20">
        <v>74</v>
      </c>
      <c r="E453" s="21">
        <v>14.2</v>
      </c>
      <c r="F453" s="20">
        <v>25.6</v>
      </c>
      <c r="G453" s="20">
        <v>1227.31</v>
      </c>
    </row>
    <row r="454" spans="1:7" x14ac:dyDescent="0.35">
      <c r="A454" s="20" t="s">
        <v>84</v>
      </c>
      <c r="B454" s="20" t="s">
        <v>73</v>
      </c>
      <c r="C454" s="20">
        <v>2014</v>
      </c>
      <c r="D454" s="20">
        <v>256</v>
      </c>
      <c r="E454" s="21">
        <v>2053.6999999999998</v>
      </c>
      <c r="F454" s="20">
        <v>25.1</v>
      </c>
      <c r="G454" s="20">
        <v>743.35</v>
      </c>
    </row>
    <row r="455" spans="1:7" x14ac:dyDescent="0.35">
      <c r="A455" s="20" t="s">
        <v>68</v>
      </c>
      <c r="B455" s="20" t="s">
        <v>73</v>
      </c>
      <c r="C455" s="20">
        <v>2014</v>
      </c>
      <c r="D455" s="20">
        <v>46435</v>
      </c>
      <c r="E455" s="21">
        <v>355321.59999999998</v>
      </c>
      <c r="F455" s="20">
        <v>22.5</v>
      </c>
      <c r="G455" s="20">
        <v>623.92999999999995</v>
      </c>
    </row>
    <row r="456" spans="1:7" x14ac:dyDescent="0.35">
      <c r="A456" s="20" t="s">
        <v>0</v>
      </c>
      <c r="B456" s="20" t="s">
        <v>28</v>
      </c>
      <c r="C456" s="20">
        <v>2013</v>
      </c>
      <c r="D456" s="20">
        <v>194</v>
      </c>
      <c r="E456" s="21">
        <v>1478.8</v>
      </c>
      <c r="F456" s="20">
        <v>23.3</v>
      </c>
      <c r="G456" s="20">
        <v>1140.53</v>
      </c>
    </row>
    <row r="457" spans="1:7" x14ac:dyDescent="0.35">
      <c r="A457" s="20" t="s">
        <v>30</v>
      </c>
      <c r="B457" s="20" t="s">
        <v>28</v>
      </c>
      <c r="C457" s="20">
        <v>2013</v>
      </c>
      <c r="D457" s="20">
        <v>1162</v>
      </c>
      <c r="E457" s="21">
        <v>34725.5</v>
      </c>
      <c r="F457" s="20">
        <v>17.399999999999999</v>
      </c>
      <c r="G457" s="20">
        <v>264.93</v>
      </c>
    </row>
    <row r="458" spans="1:7" x14ac:dyDescent="0.35">
      <c r="A458" s="20" t="s">
        <v>2</v>
      </c>
      <c r="B458" s="20" t="s">
        <v>28</v>
      </c>
      <c r="C458" s="20">
        <v>2013</v>
      </c>
      <c r="D458" s="20">
        <v>149</v>
      </c>
      <c r="E458" s="21"/>
      <c r="F458" s="20"/>
      <c r="G458" s="20"/>
    </row>
    <row r="459" spans="1:7" x14ac:dyDescent="0.35">
      <c r="A459" s="20" t="s">
        <v>31</v>
      </c>
      <c r="B459" s="20" t="s">
        <v>28</v>
      </c>
      <c r="C459" s="20">
        <v>2013</v>
      </c>
      <c r="D459" s="20">
        <v>94854</v>
      </c>
      <c r="E459" s="21">
        <v>758381.6</v>
      </c>
      <c r="F459" s="20">
        <v>23.8</v>
      </c>
      <c r="G459" s="20">
        <v>868.55</v>
      </c>
    </row>
    <row r="460" spans="1:7" x14ac:dyDescent="0.35">
      <c r="A460" s="20" t="s">
        <v>3</v>
      </c>
      <c r="B460" s="20" t="s">
        <v>28</v>
      </c>
      <c r="C460" s="20">
        <v>2013</v>
      </c>
      <c r="D460" s="20">
        <v>5820</v>
      </c>
      <c r="E460" s="21">
        <v>53449.8</v>
      </c>
      <c r="F460" s="20">
        <v>20.100000000000001</v>
      </c>
      <c r="G460" s="20">
        <v>383.16</v>
      </c>
    </row>
    <row r="461" spans="1:7" x14ac:dyDescent="0.35">
      <c r="A461" s="20" t="s">
        <v>97</v>
      </c>
      <c r="B461" s="20" t="s">
        <v>28</v>
      </c>
      <c r="C461" s="20">
        <v>2013</v>
      </c>
      <c r="D461" s="20">
        <v>152</v>
      </c>
      <c r="E461" s="21">
        <v>355.2</v>
      </c>
      <c r="F461" s="20">
        <v>24.3</v>
      </c>
      <c r="G461" s="20">
        <v>250</v>
      </c>
    </row>
    <row r="462" spans="1:7" x14ac:dyDescent="0.35">
      <c r="A462" s="20" t="s">
        <v>4</v>
      </c>
      <c r="B462" s="20" t="s">
        <v>28</v>
      </c>
      <c r="C462" s="20">
        <v>2013</v>
      </c>
      <c r="D462" s="20">
        <v>20666</v>
      </c>
      <c r="E462" s="21">
        <v>319818.5</v>
      </c>
      <c r="F462" s="20">
        <v>20.2</v>
      </c>
      <c r="G462" s="20">
        <v>304.97000000000003</v>
      </c>
    </row>
    <row r="463" spans="1:7" x14ac:dyDescent="0.35">
      <c r="A463" s="20" t="s">
        <v>5</v>
      </c>
      <c r="B463" s="20" t="s">
        <v>28</v>
      </c>
      <c r="C463" s="20">
        <v>2013</v>
      </c>
      <c r="D463" s="20">
        <v>1656</v>
      </c>
      <c r="E463" s="21">
        <v>15846.2</v>
      </c>
      <c r="F463" s="20">
        <v>23.6</v>
      </c>
      <c r="G463" s="20">
        <v>815.94</v>
      </c>
    </row>
    <row r="464" spans="1:7" x14ac:dyDescent="0.35">
      <c r="A464" s="20" t="s">
        <v>6</v>
      </c>
      <c r="B464" s="20" t="s">
        <v>28</v>
      </c>
      <c r="C464" s="20">
        <v>2013</v>
      </c>
      <c r="D464" s="20">
        <v>272</v>
      </c>
      <c r="E464" s="21">
        <v>997.6</v>
      </c>
      <c r="F464" s="20">
        <v>24.1</v>
      </c>
      <c r="G464" s="20">
        <v>1539.34</v>
      </c>
    </row>
    <row r="465" spans="1:7" x14ac:dyDescent="0.35">
      <c r="A465" s="20" t="s">
        <v>7</v>
      </c>
      <c r="B465" s="20" t="s">
        <v>28</v>
      </c>
      <c r="C465" s="20">
        <v>2013</v>
      </c>
      <c r="D465" s="20">
        <v>83</v>
      </c>
      <c r="E465" s="21">
        <v>910.8</v>
      </c>
      <c r="F465" s="20">
        <v>22.7</v>
      </c>
      <c r="G465" s="20">
        <v>1088.19</v>
      </c>
    </row>
    <row r="466" spans="1:7" x14ac:dyDescent="0.35">
      <c r="A466" s="20" t="s">
        <v>8</v>
      </c>
      <c r="B466" s="20" t="s">
        <v>28</v>
      </c>
      <c r="C466" s="20">
        <v>2013</v>
      </c>
      <c r="D466" s="20">
        <v>1186</v>
      </c>
      <c r="E466" s="21">
        <v>8867.7999999999993</v>
      </c>
      <c r="F466" s="20">
        <v>21.4</v>
      </c>
      <c r="G466" s="20">
        <v>515.52</v>
      </c>
    </row>
    <row r="467" spans="1:7" x14ac:dyDescent="0.35">
      <c r="A467" s="20" t="s">
        <v>9</v>
      </c>
      <c r="B467" s="20" t="s">
        <v>28</v>
      </c>
      <c r="C467" s="20">
        <v>2013</v>
      </c>
      <c r="D467" s="20">
        <v>122</v>
      </c>
      <c r="E467" s="21">
        <v>818.6</v>
      </c>
      <c r="F467" s="20">
        <v>23.8</v>
      </c>
      <c r="G467" s="20">
        <v>1297.54</v>
      </c>
    </row>
    <row r="468" spans="1:7" x14ac:dyDescent="0.35">
      <c r="A468" s="20" t="s">
        <v>32</v>
      </c>
      <c r="B468" s="20" t="s">
        <v>28</v>
      </c>
      <c r="C468" s="20">
        <v>2013</v>
      </c>
      <c r="D468" s="20">
        <v>40</v>
      </c>
      <c r="E468" s="21">
        <v>91.5</v>
      </c>
      <c r="F468" s="20">
        <v>20.100000000000001</v>
      </c>
      <c r="G468" s="20">
        <v>697.75</v>
      </c>
    </row>
    <row r="469" spans="1:7" x14ac:dyDescent="0.35">
      <c r="A469" s="20" t="s">
        <v>33</v>
      </c>
      <c r="B469" s="20" t="s">
        <v>28</v>
      </c>
      <c r="C469" s="20">
        <v>2013</v>
      </c>
      <c r="D469" s="20">
        <v>2014</v>
      </c>
      <c r="E469" s="21">
        <v>51551</v>
      </c>
      <c r="F469" s="20">
        <v>22.8</v>
      </c>
      <c r="G469" s="20">
        <v>462.1</v>
      </c>
    </row>
    <row r="470" spans="1:7" x14ac:dyDescent="0.35">
      <c r="A470" s="20" t="s">
        <v>10</v>
      </c>
      <c r="B470" s="20" t="s">
        <v>28</v>
      </c>
      <c r="C470" s="20">
        <v>2013</v>
      </c>
      <c r="D470" s="20">
        <v>3659</v>
      </c>
      <c r="E470" s="21">
        <v>125514.7</v>
      </c>
      <c r="F470" s="20">
        <v>22.4</v>
      </c>
      <c r="G470" s="20">
        <v>349.24</v>
      </c>
    </row>
    <row r="471" spans="1:7" x14ac:dyDescent="0.35">
      <c r="A471" s="20" t="s">
        <v>11</v>
      </c>
      <c r="B471" s="20" t="s">
        <v>28</v>
      </c>
      <c r="C471" s="20">
        <v>2013</v>
      </c>
      <c r="D471" s="20">
        <v>259</v>
      </c>
      <c r="E471" s="21">
        <v>3357.9</v>
      </c>
      <c r="F471" s="20">
        <v>23.3</v>
      </c>
      <c r="G471" s="20">
        <v>563.46</v>
      </c>
    </row>
    <row r="472" spans="1:7" x14ac:dyDescent="0.35">
      <c r="A472" s="20" t="s">
        <v>23</v>
      </c>
      <c r="B472" s="20" t="s">
        <v>28</v>
      </c>
      <c r="C472" s="20">
        <v>2013</v>
      </c>
      <c r="D472" s="20">
        <v>3776</v>
      </c>
      <c r="E472" s="21">
        <v>5344.7</v>
      </c>
      <c r="F472" s="20">
        <v>20.9</v>
      </c>
      <c r="G472" s="20">
        <v>325.04000000000002</v>
      </c>
    </row>
    <row r="473" spans="1:7" x14ac:dyDescent="0.35">
      <c r="A473" s="20" t="s">
        <v>34</v>
      </c>
      <c r="B473" s="20" t="s">
        <v>28</v>
      </c>
      <c r="C473" s="20">
        <v>2013</v>
      </c>
      <c r="D473" s="20">
        <v>236</v>
      </c>
      <c r="E473" s="21">
        <v>832.3</v>
      </c>
      <c r="F473" s="20">
        <v>20.100000000000001</v>
      </c>
      <c r="G473" s="20">
        <v>303.23</v>
      </c>
    </row>
    <row r="474" spans="1:7" x14ac:dyDescent="0.35">
      <c r="A474" s="20" t="s">
        <v>13</v>
      </c>
      <c r="B474" s="20" t="s">
        <v>28</v>
      </c>
      <c r="C474" s="20">
        <v>2013</v>
      </c>
      <c r="D474" s="20">
        <v>411</v>
      </c>
      <c r="E474" s="21">
        <v>1700.1</v>
      </c>
      <c r="F474" s="20">
        <v>23.5</v>
      </c>
      <c r="G474" s="20">
        <v>1314.72</v>
      </c>
    </row>
    <row r="475" spans="1:7" x14ac:dyDescent="0.35">
      <c r="A475" s="20" t="s">
        <v>35</v>
      </c>
      <c r="B475" s="20" t="s">
        <v>28</v>
      </c>
      <c r="C475" s="20">
        <v>2013</v>
      </c>
      <c r="D475" s="20">
        <v>13196</v>
      </c>
      <c r="E475" s="21">
        <v>178887</v>
      </c>
      <c r="F475" s="20">
        <v>22.5</v>
      </c>
      <c r="G475" s="20">
        <v>588.74</v>
      </c>
    </row>
    <row r="476" spans="1:7" x14ac:dyDescent="0.35">
      <c r="A476" s="20" t="s">
        <v>14</v>
      </c>
      <c r="B476" s="20" t="s">
        <v>28</v>
      </c>
      <c r="C476" s="20">
        <v>2013</v>
      </c>
      <c r="D476" s="20">
        <v>330</v>
      </c>
      <c r="E476" s="21">
        <v>1448.5</v>
      </c>
      <c r="F476" s="20">
        <v>23.8</v>
      </c>
      <c r="G476" s="20">
        <v>1531.97</v>
      </c>
    </row>
    <row r="477" spans="1:7" x14ac:dyDescent="0.35">
      <c r="A477" s="20" t="s">
        <v>15</v>
      </c>
      <c r="B477" s="20" t="s">
        <v>28</v>
      </c>
      <c r="C477" s="20">
        <v>2013</v>
      </c>
      <c r="D477" s="20">
        <v>15103</v>
      </c>
      <c r="E477" s="21">
        <v>127678.5</v>
      </c>
      <c r="F477" s="20">
        <v>23</v>
      </c>
      <c r="G477" s="20">
        <v>924.32</v>
      </c>
    </row>
    <row r="478" spans="1:7" x14ac:dyDescent="0.35">
      <c r="A478" s="20" t="s">
        <v>16</v>
      </c>
      <c r="B478" s="20" t="s">
        <v>28</v>
      </c>
      <c r="C478" s="20">
        <v>2013</v>
      </c>
      <c r="D478" s="20">
        <v>238</v>
      </c>
      <c r="E478" s="21">
        <v>1135.7</v>
      </c>
      <c r="F478" s="20">
        <v>23.6</v>
      </c>
      <c r="G478" s="20">
        <v>1610.7</v>
      </c>
    </row>
    <row r="479" spans="1:7" x14ac:dyDescent="0.35">
      <c r="A479" s="20" t="s">
        <v>17</v>
      </c>
      <c r="B479" s="20" t="s">
        <v>28</v>
      </c>
      <c r="C479" s="20">
        <v>2013</v>
      </c>
      <c r="D479" s="20">
        <v>815</v>
      </c>
      <c r="E479" s="21">
        <v>6430.3</v>
      </c>
      <c r="F479" s="20">
        <v>22.1</v>
      </c>
      <c r="G479" s="20">
        <v>752.22</v>
      </c>
    </row>
    <row r="480" spans="1:7" x14ac:dyDescent="0.35">
      <c r="A480" s="20" t="s">
        <v>100</v>
      </c>
      <c r="B480" s="20" t="s">
        <v>28</v>
      </c>
      <c r="C480" s="20">
        <v>2013</v>
      </c>
      <c r="D480" s="20">
        <v>198</v>
      </c>
      <c r="E480" s="21">
        <v>14.3</v>
      </c>
      <c r="F480" s="20">
        <v>22.9</v>
      </c>
      <c r="G480" s="20">
        <v>1690.44</v>
      </c>
    </row>
    <row r="481" spans="1:7" x14ac:dyDescent="0.35">
      <c r="A481" s="20" t="s">
        <v>18</v>
      </c>
      <c r="B481" s="20" t="s">
        <v>28</v>
      </c>
      <c r="C481" s="20">
        <v>2013</v>
      </c>
      <c r="D481" s="20">
        <v>1472</v>
      </c>
      <c r="E481" s="21">
        <v>36713</v>
      </c>
      <c r="F481" s="20">
        <v>21.3</v>
      </c>
      <c r="G481" s="20">
        <v>390.83</v>
      </c>
    </row>
    <row r="482" spans="1:7" x14ac:dyDescent="0.35">
      <c r="A482" s="20" t="s">
        <v>19</v>
      </c>
      <c r="B482" s="20" t="s">
        <v>28</v>
      </c>
      <c r="C482" s="20">
        <v>2013</v>
      </c>
      <c r="D482" s="20">
        <v>115</v>
      </c>
      <c r="E482" s="21">
        <v>117.5</v>
      </c>
      <c r="F482" s="20">
        <v>21.5</v>
      </c>
      <c r="G482" s="20">
        <v>1259.53</v>
      </c>
    </row>
    <row r="483" spans="1:7" x14ac:dyDescent="0.35">
      <c r="A483" s="20" t="s">
        <v>20</v>
      </c>
      <c r="B483" s="20" t="s">
        <v>28</v>
      </c>
      <c r="C483" s="20">
        <v>2013</v>
      </c>
      <c r="D483" s="20">
        <v>944</v>
      </c>
      <c r="E483" s="21">
        <v>23140.3</v>
      </c>
      <c r="F483" s="20">
        <v>21.5</v>
      </c>
      <c r="G483" s="20">
        <v>296.89999999999998</v>
      </c>
    </row>
    <row r="484" spans="1:7" x14ac:dyDescent="0.35">
      <c r="A484" s="20" t="s">
        <v>21</v>
      </c>
      <c r="B484" s="20" t="s">
        <v>28</v>
      </c>
      <c r="C484" s="20">
        <v>2013</v>
      </c>
      <c r="D484" s="20">
        <v>90</v>
      </c>
      <c r="E484" s="21">
        <v>2065.9</v>
      </c>
      <c r="F484" s="20">
        <v>23.2</v>
      </c>
      <c r="G484" s="20">
        <v>651.37</v>
      </c>
    </row>
    <row r="485" spans="1:7" x14ac:dyDescent="0.35">
      <c r="A485" s="20" t="s">
        <v>22</v>
      </c>
      <c r="B485" s="20" t="s">
        <v>28</v>
      </c>
      <c r="C485" s="20">
        <v>2013</v>
      </c>
      <c r="D485" s="20">
        <v>2988</v>
      </c>
      <c r="E485" s="21">
        <v>28156.6</v>
      </c>
      <c r="F485" s="20">
        <v>25.4</v>
      </c>
      <c r="G485" s="20">
        <v>722.4</v>
      </c>
    </row>
    <row r="486" spans="1:7" x14ac:dyDescent="0.35">
      <c r="A486" s="20" t="s">
        <v>38</v>
      </c>
      <c r="B486" s="20" t="s">
        <v>28</v>
      </c>
      <c r="C486" s="20">
        <v>2013</v>
      </c>
      <c r="D486" s="20">
        <v>4100</v>
      </c>
      <c r="E486" s="21">
        <v>37843.800000000003</v>
      </c>
      <c r="F486" s="20">
        <v>21.9</v>
      </c>
      <c r="G486" s="20">
        <v>777.53</v>
      </c>
    </row>
    <row r="487" spans="1:7" x14ac:dyDescent="0.35">
      <c r="A487" s="20" t="s">
        <v>39</v>
      </c>
      <c r="B487" s="20" t="s">
        <v>73</v>
      </c>
      <c r="C487" s="20">
        <v>2013</v>
      </c>
      <c r="D487" s="20">
        <v>56</v>
      </c>
      <c r="E487" s="21">
        <v>126.5</v>
      </c>
      <c r="F487" s="20">
        <v>24.5</v>
      </c>
      <c r="G487" s="20">
        <v>1388.2</v>
      </c>
    </row>
    <row r="488" spans="1:7" x14ac:dyDescent="0.35">
      <c r="A488" s="20" t="s">
        <v>74</v>
      </c>
      <c r="B488" s="20" t="s">
        <v>73</v>
      </c>
      <c r="C488" s="20">
        <v>2013</v>
      </c>
      <c r="D488" s="20">
        <v>932</v>
      </c>
      <c r="E488" s="21">
        <v>7912.3</v>
      </c>
      <c r="F488" s="20">
        <v>23.5</v>
      </c>
      <c r="G488" s="20">
        <v>425.32</v>
      </c>
    </row>
    <row r="489" spans="1:7" x14ac:dyDescent="0.35">
      <c r="A489" s="20" t="s">
        <v>40</v>
      </c>
      <c r="B489" s="20" t="s">
        <v>73</v>
      </c>
      <c r="C489" s="20">
        <v>2013</v>
      </c>
      <c r="D489" s="20">
        <v>6000</v>
      </c>
      <c r="E489" s="21">
        <v>55309.3</v>
      </c>
      <c r="F489" s="20">
        <v>23.5</v>
      </c>
      <c r="G489" s="20">
        <v>400.6</v>
      </c>
    </row>
    <row r="490" spans="1:7" x14ac:dyDescent="0.35">
      <c r="A490" s="20" t="s">
        <v>41</v>
      </c>
      <c r="B490" s="20" t="s">
        <v>73</v>
      </c>
      <c r="C490" s="20">
        <v>2013</v>
      </c>
      <c r="D490" s="20">
        <v>3431</v>
      </c>
      <c r="E490" s="21">
        <v>13938.3</v>
      </c>
      <c r="F490" s="20">
        <v>26.2</v>
      </c>
      <c r="G490" s="20">
        <v>1934.22</v>
      </c>
    </row>
    <row r="491" spans="1:7" x14ac:dyDescent="0.35">
      <c r="A491" s="20" t="s">
        <v>42</v>
      </c>
      <c r="B491" s="20" t="s">
        <v>73</v>
      </c>
      <c r="C491" s="20">
        <v>2013</v>
      </c>
      <c r="D491" s="20">
        <v>79805</v>
      </c>
      <c r="E491" s="21">
        <v>524247.5</v>
      </c>
      <c r="F491" s="20">
        <v>25.3</v>
      </c>
      <c r="G491" s="20">
        <v>1342.82</v>
      </c>
    </row>
    <row r="492" spans="1:7" x14ac:dyDescent="0.35">
      <c r="A492" s="20" t="s">
        <v>43</v>
      </c>
      <c r="B492" s="20" t="s">
        <v>73</v>
      </c>
      <c r="C492" s="20">
        <v>2013</v>
      </c>
      <c r="D492" s="20">
        <v>2634</v>
      </c>
      <c r="E492" s="21">
        <v>15131.4</v>
      </c>
      <c r="F492" s="20">
        <v>23.8</v>
      </c>
      <c r="G492" s="20">
        <v>523.73</v>
      </c>
    </row>
    <row r="493" spans="1:7" x14ac:dyDescent="0.35">
      <c r="A493" s="20" t="s">
        <v>44</v>
      </c>
      <c r="B493" s="20" t="s">
        <v>73</v>
      </c>
      <c r="C493" s="20">
        <v>2013</v>
      </c>
      <c r="D493" s="20">
        <v>57</v>
      </c>
      <c r="E493" s="21">
        <v>44.9</v>
      </c>
      <c r="F493" s="20">
        <v>25.3</v>
      </c>
      <c r="G493" s="20">
        <v>1633.36</v>
      </c>
    </row>
    <row r="494" spans="1:7" x14ac:dyDescent="0.35">
      <c r="A494" s="20" t="s">
        <v>45</v>
      </c>
      <c r="B494" s="20" t="s">
        <v>73</v>
      </c>
      <c r="C494" s="20">
        <v>2013</v>
      </c>
      <c r="D494" s="20">
        <v>438</v>
      </c>
      <c r="E494" s="21">
        <v>4798.3</v>
      </c>
      <c r="F494" s="20">
        <v>24.5</v>
      </c>
      <c r="G494" s="20">
        <v>351.04</v>
      </c>
    </row>
    <row r="495" spans="1:7" x14ac:dyDescent="0.35">
      <c r="A495" s="20" t="s">
        <v>46</v>
      </c>
      <c r="B495" s="20" t="s">
        <v>73</v>
      </c>
      <c r="C495" s="20">
        <v>2013</v>
      </c>
      <c r="D495" s="20">
        <v>84</v>
      </c>
      <c r="E495" s="21">
        <v>1127.8</v>
      </c>
      <c r="F495" s="20">
        <v>24.7</v>
      </c>
      <c r="G495" s="20">
        <v>373.44</v>
      </c>
    </row>
    <row r="496" spans="1:7" x14ac:dyDescent="0.35">
      <c r="A496" s="20" t="s">
        <v>47</v>
      </c>
      <c r="B496" s="20" t="s">
        <v>73</v>
      </c>
      <c r="C496" s="20">
        <v>2013</v>
      </c>
      <c r="D496" s="20">
        <v>88</v>
      </c>
      <c r="E496" s="21">
        <v>298.8</v>
      </c>
      <c r="F496" s="20">
        <v>23.9</v>
      </c>
      <c r="G496" s="20">
        <v>1476.63</v>
      </c>
    </row>
    <row r="497" spans="1:7" x14ac:dyDescent="0.35">
      <c r="A497" s="20" t="s">
        <v>85</v>
      </c>
      <c r="B497" s="20" t="s">
        <v>73</v>
      </c>
      <c r="C497" s="20">
        <v>2013</v>
      </c>
      <c r="D497" s="20">
        <v>79</v>
      </c>
      <c r="E497" s="21">
        <v>412.2</v>
      </c>
      <c r="F497" s="20">
        <v>23.1</v>
      </c>
      <c r="G497" s="20">
        <v>1346.27</v>
      </c>
    </row>
    <row r="498" spans="1:7" x14ac:dyDescent="0.35">
      <c r="A498" s="20" t="s">
        <v>48</v>
      </c>
      <c r="B498" s="20" t="s">
        <v>73</v>
      </c>
      <c r="C498" s="20">
        <v>2013</v>
      </c>
      <c r="D498" s="20">
        <v>53</v>
      </c>
      <c r="E498" s="21">
        <v>170.8</v>
      </c>
      <c r="F498" s="20">
        <v>23.3</v>
      </c>
      <c r="G498" s="20">
        <v>1461.95</v>
      </c>
    </row>
    <row r="499" spans="1:7" x14ac:dyDescent="0.35">
      <c r="A499" s="20" t="s">
        <v>49</v>
      </c>
      <c r="B499" s="20" t="s">
        <v>73</v>
      </c>
      <c r="C499" s="20">
        <v>2013</v>
      </c>
      <c r="D499" s="20">
        <v>109</v>
      </c>
      <c r="E499" s="21">
        <v>392.2</v>
      </c>
      <c r="F499" s="20">
        <v>23.1</v>
      </c>
      <c r="G499" s="20">
        <v>1362.87</v>
      </c>
    </row>
    <row r="500" spans="1:7" x14ac:dyDescent="0.35">
      <c r="A500" s="20" t="s">
        <v>50</v>
      </c>
      <c r="B500" s="20" t="s">
        <v>73</v>
      </c>
      <c r="C500" s="20">
        <v>2013</v>
      </c>
      <c r="D500" s="20">
        <v>46</v>
      </c>
      <c r="E500" s="21">
        <v>1357.6</v>
      </c>
      <c r="F500" s="20">
        <v>22.8</v>
      </c>
      <c r="G500" s="20">
        <v>513.54999999999995</v>
      </c>
    </row>
    <row r="501" spans="1:7" x14ac:dyDescent="0.35">
      <c r="A501" s="20" t="s">
        <v>75</v>
      </c>
      <c r="B501" s="20" t="s">
        <v>73</v>
      </c>
      <c r="C501" s="20">
        <v>2013</v>
      </c>
      <c r="D501" s="20">
        <v>287</v>
      </c>
      <c r="E501" s="21">
        <v>1953.6</v>
      </c>
      <c r="F501" s="20">
        <v>21</v>
      </c>
      <c r="G501" s="20">
        <v>631.20000000000005</v>
      </c>
    </row>
    <row r="502" spans="1:7" x14ac:dyDescent="0.35">
      <c r="A502" s="20" t="s">
        <v>76</v>
      </c>
      <c r="B502" s="20" t="s">
        <v>73</v>
      </c>
      <c r="C502" s="20">
        <v>2013</v>
      </c>
      <c r="D502" s="20">
        <v>5936</v>
      </c>
      <c r="E502" s="21">
        <v>65800</v>
      </c>
      <c r="F502" s="20">
        <v>22.4</v>
      </c>
      <c r="G502" s="20">
        <v>462.08</v>
      </c>
    </row>
    <row r="503" spans="1:7" x14ac:dyDescent="0.35">
      <c r="A503" s="20" t="s">
        <v>53</v>
      </c>
      <c r="B503" s="20" t="s">
        <v>73</v>
      </c>
      <c r="C503" s="20">
        <v>2013</v>
      </c>
      <c r="D503" s="20">
        <v>2305</v>
      </c>
      <c r="E503" s="21">
        <v>22764.5</v>
      </c>
      <c r="F503" s="20">
        <v>24.7</v>
      </c>
      <c r="G503" s="20">
        <v>1214.94</v>
      </c>
    </row>
    <row r="504" spans="1:7" x14ac:dyDescent="0.35">
      <c r="A504" s="20" t="s">
        <v>54</v>
      </c>
      <c r="B504" s="20" t="s">
        <v>73</v>
      </c>
      <c r="C504" s="20">
        <v>2013</v>
      </c>
      <c r="D504" s="20">
        <v>44535</v>
      </c>
      <c r="E504" s="21">
        <v>346195.4</v>
      </c>
      <c r="F504" s="20">
        <v>25.1</v>
      </c>
      <c r="G504" s="20">
        <v>754.16</v>
      </c>
    </row>
    <row r="505" spans="1:7" x14ac:dyDescent="0.35">
      <c r="A505" s="20" t="s">
        <v>77</v>
      </c>
      <c r="B505" s="20" t="s">
        <v>73</v>
      </c>
      <c r="C505" s="20">
        <v>2013</v>
      </c>
      <c r="D505" s="20">
        <v>204</v>
      </c>
      <c r="E505" s="21">
        <v>1104.2</v>
      </c>
      <c r="F505" s="20">
        <v>21.2</v>
      </c>
      <c r="G505" s="20">
        <v>2052.52</v>
      </c>
    </row>
    <row r="506" spans="1:7" x14ac:dyDescent="0.35">
      <c r="A506" s="20" t="s">
        <v>55</v>
      </c>
      <c r="B506" s="20" t="s">
        <v>73</v>
      </c>
      <c r="C506" s="20">
        <v>2013</v>
      </c>
      <c r="D506" s="20">
        <v>717</v>
      </c>
      <c r="E506" s="21">
        <v>8772.2000000000007</v>
      </c>
      <c r="F506" s="20">
        <v>22.8</v>
      </c>
      <c r="G506" s="20">
        <v>266.98</v>
      </c>
    </row>
    <row r="507" spans="1:7" x14ac:dyDescent="0.35">
      <c r="A507" s="20" t="s">
        <v>56</v>
      </c>
      <c r="B507" s="20" t="s">
        <v>73</v>
      </c>
      <c r="C507" s="20">
        <v>2013</v>
      </c>
      <c r="D507" s="20">
        <v>81</v>
      </c>
      <c r="E507" s="21">
        <v>439.5</v>
      </c>
      <c r="F507" s="20">
        <v>24.5</v>
      </c>
      <c r="G507" s="20">
        <v>840.8</v>
      </c>
    </row>
    <row r="508" spans="1:7" x14ac:dyDescent="0.35">
      <c r="A508" s="20" t="s">
        <v>78</v>
      </c>
      <c r="B508" s="20" t="s">
        <v>73</v>
      </c>
      <c r="C508" s="20">
        <v>2013</v>
      </c>
      <c r="D508" s="20">
        <v>951</v>
      </c>
      <c r="E508" s="21">
        <v>3839.7</v>
      </c>
      <c r="F508" s="20">
        <v>24.4</v>
      </c>
      <c r="G508" s="20">
        <v>1372.24</v>
      </c>
    </row>
    <row r="509" spans="1:7" x14ac:dyDescent="0.35">
      <c r="A509" s="20" t="s">
        <v>79</v>
      </c>
      <c r="B509" s="20" t="s">
        <v>73</v>
      </c>
      <c r="C509" s="20">
        <v>2013</v>
      </c>
      <c r="D509" s="20">
        <v>345</v>
      </c>
      <c r="E509" s="21">
        <v>655.8</v>
      </c>
      <c r="F509" s="20">
        <v>24.4</v>
      </c>
      <c r="G509" s="20">
        <v>632.01</v>
      </c>
    </row>
    <row r="510" spans="1:7" x14ac:dyDescent="0.35">
      <c r="A510" s="20" t="s">
        <v>57</v>
      </c>
      <c r="B510" s="20" t="s">
        <v>73</v>
      </c>
      <c r="C510" s="20">
        <v>2013</v>
      </c>
      <c r="D510" s="20">
        <v>162</v>
      </c>
      <c r="E510" s="21">
        <v>598.6</v>
      </c>
      <c r="F510" s="20">
        <v>24.2</v>
      </c>
      <c r="G510" s="20">
        <v>1183.9000000000001</v>
      </c>
    </row>
    <row r="511" spans="1:7" x14ac:dyDescent="0.35">
      <c r="A511" s="20" t="s">
        <v>69</v>
      </c>
      <c r="B511" s="20" t="s">
        <v>73</v>
      </c>
      <c r="C511" s="20">
        <v>2013</v>
      </c>
      <c r="D511" s="20">
        <v>5498</v>
      </c>
      <c r="E511" s="21">
        <v>22226.5</v>
      </c>
      <c r="F511" s="20">
        <v>21.5</v>
      </c>
      <c r="G511" s="20">
        <v>254.52</v>
      </c>
    </row>
    <row r="512" spans="1:7" x14ac:dyDescent="0.35">
      <c r="A512" s="20" t="s">
        <v>58</v>
      </c>
      <c r="B512" s="20" t="s">
        <v>73</v>
      </c>
      <c r="C512" s="20">
        <v>2013</v>
      </c>
      <c r="D512" s="20">
        <v>2276</v>
      </c>
      <c r="E512" s="21">
        <v>18245.5</v>
      </c>
      <c r="F512" s="20">
        <v>25.4</v>
      </c>
      <c r="G512" s="20">
        <v>1415.19</v>
      </c>
    </row>
    <row r="513" spans="1:7" x14ac:dyDescent="0.35">
      <c r="A513" s="20" t="s">
        <v>59</v>
      </c>
      <c r="B513" s="20" t="s">
        <v>73</v>
      </c>
      <c r="C513" s="20">
        <v>2013</v>
      </c>
      <c r="D513" s="20">
        <v>8438</v>
      </c>
      <c r="E513" s="21">
        <v>68137.3</v>
      </c>
      <c r="F513" s="20">
        <v>25.5</v>
      </c>
      <c r="G513" s="20">
        <v>1061.2</v>
      </c>
    </row>
    <row r="514" spans="1:7" x14ac:dyDescent="0.35">
      <c r="A514" s="20" t="s">
        <v>60</v>
      </c>
      <c r="B514" s="20" t="s">
        <v>73</v>
      </c>
      <c r="C514" s="20">
        <v>2013</v>
      </c>
      <c r="D514" s="20">
        <v>38999</v>
      </c>
      <c r="E514" s="21">
        <v>259897.4</v>
      </c>
      <c r="F514" s="20">
        <v>24.8</v>
      </c>
      <c r="G514" s="20">
        <v>1596.46</v>
      </c>
    </row>
    <row r="515" spans="1:7" x14ac:dyDescent="0.35">
      <c r="A515" s="20" t="s">
        <v>61</v>
      </c>
      <c r="B515" s="20" t="s">
        <v>73</v>
      </c>
      <c r="C515" s="20">
        <v>2013</v>
      </c>
      <c r="D515" s="20">
        <v>53</v>
      </c>
      <c r="E515" s="21">
        <v>98.9</v>
      </c>
      <c r="F515" s="20">
        <v>25.4</v>
      </c>
      <c r="G515" s="20">
        <v>1390.06</v>
      </c>
    </row>
    <row r="516" spans="1:7" x14ac:dyDescent="0.35">
      <c r="A516" s="20" t="s">
        <v>62</v>
      </c>
      <c r="B516" s="20" t="s">
        <v>73</v>
      </c>
      <c r="C516" s="20">
        <v>2013</v>
      </c>
      <c r="D516" s="20">
        <v>328</v>
      </c>
      <c r="E516" s="21">
        <v>1895.7</v>
      </c>
      <c r="F516" s="20">
        <v>25.5</v>
      </c>
      <c r="G516" s="20">
        <v>1736.48</v>
      </c>
    </row>
    <row r="517" spans="1:7" x14ac:dyDescent="0.35">
      <c r="A517" s="20" t="s">
        <v>63</v>
      </c>
      <c r="B517" s="20" t="s">
        <v>73</v>
      </c>
      <c r="C517" s="20">
        <v>2013</v>
      </c>
      <c r="D517" s="20">
        <v>230</v>
      </c>
      <c r="E517" s="21">
        <v>40</v>
      </c>
      <c r="F517" s="20">
        <v>24.6</v>
      </c>
      <c r="G517" s="20">
        <v>425</v>
      </c>
    </row>
    <row r="518" spans="1:7" x14ac:dyDescent="0.35">
      <c r="A518" s="20" t="s">
        <v>80</v>
      </c>
      <c r="B518" s="20" t="s">
        <v>73</v>
      </c>
      <c r="C518" s="20">
        <v>2013</v>
      </c>
      <c r="D518" s="20">
        <v>11923</v>
      </c>
      <c r="E518" s="21">
        <v>255640.1</v>
      </c>
      <c r="F518" s="20">
        <v>24.3</v>
      </c>
      <c r="G518" s="20">
        <v>327.94</v>
      </c>
    </row>
    <row r="519" spans="1:7" x14ac:dyDescent="0.35">
      <c r="A519" s="20" t="s">
        <v>64</v>
      </c>
      <c r="B519" s="20" t="s">
        <v>73</v>
      </c>
      <c r="C519" s="20">
        <v>2013</v>
      </c>
      <c r="D519" s="20">
        <v>5764</v>
      </c>
      <c r="E519" s="21">
        <v>78933.600000000006</v>
      </c>
      <c r="F519" s="20">
        <v>24.5</v>
      </c>
      <c r="G519" s="20">
        <v>380.3</v>
      </c>
    </row>
    <row r="520" spans="1:7" x14ac:dyDescent="0.35">
      <c r="A520" s="20" t="s">
        <v>90</v>
      </c>
      <c r="B520" s="20" t="s">
        <v>73</v>
      </c>
      <c r="C520" s="20">
        <v>2013</v>
      </c>
      <c r="D520" s="20">
        <v>68</v>
      </c>
      <c r="E520" s="21">
        <v>833.2</v>
      </c>
      <c r="F520" s="20">
        <v>23.8</v>
      </c>
      <c r="G520" s="20">
        <v>307.99</v>
      </c>
    </row>
    <row r="521" spans="1:7" x14ac:dyDescent="0.35">
      <c r="A521" s="20" t="s">
        <v>81</v>
      </c>
      <c r="B521" s="20" t="s">
        <v>73</v>
      </c>
      <c r="C521" s="20">
        <v>2013</v>
      </c>
      <c r="D521" s="20">
        <v>1823</v>
      </c>
      <c r="E521" s="21">
        <v>8432.4</v>
      </c>
      <c r="F521" s="20">
        <v>24.7</v>
      </c>
      <c r="G521" s="20">
        <v>981.12</v>
      </c>
    </row>
    <row r="522" spans="1:7" x14ac:dyDescent="0.35">
      <c r="A522" s="20" t="s">
        <v>65</v>
      </c>
      <c r="B522" s="20" t="s">
        <v>73</v>
      </c>
      <c r="C522" s="20">
        <v>2013</v>
      </c>
      <c r="D522" s="20">
        <v>79</v>
      </c>
      <c r="E522" s="21">
        <v>659.2</v>
      </c>
      <c r="F522" s="20">
        <v>25.4</v>
      </c>
      <c r="G522" s="20">
        <v>625.04</v>
      </c>
    </row>
    <row r="523" spans="1:7" x14ac:dyDescent="0.35">
      <c r="A523" s="20" t="s">
        <v>83</v>
      </c>
      <c r="B523" s="20" t="s">
        <v>73</v>
      </c>
      <c r="C523" s="20">
        <v>2013</v>
      </c>
      <c r="D523" s="20">
        <v>18791</v>
      </c>
      <c r="E523" s="21">
        <v>132567.79999999999</v>
      </c>
      <c r="F523" s="20">
        <v>25.4</v>
      </c>
      <c r="G523" s="20">
        <v>769.61</v>
      </c>
    </row>
    <row r="524" spans="1:7" x14ac:dyDescent="0.35">
      <c r="A524" s="20" t="s">
        <v>66</v>
      </c>
      <c r="B524" s="20" t="s">
        <v>73</v>
      </c>
      <c r="C524" s="20">
        <v>2013</v>
      </c>
      <c r="D524" s="20">
        <v>290</v>
      </c>
      <c r="E524" s="21">
        <v>4000.4</v>
      </c>
      <c r="F524" s="20">
        <v>25.9</v>
      </c>
      <c r="G524" s="20">
        <v>700.33</v>
      </c>
    </row>
    <row r="525" spans="1:7" x14ac:dyDescent="0.35">
      <c r="A525" s="20" t="s">
        <v>82</v>
      </c>
      <c r="B525" s="20" t="s">
        <v>73</v>
      </c>
      <c r="C525" s="20">
        <v>2013</v>
      </c>
      <c r="D525" s="20">
        <v>840</v>
      </c>
      <c r="E525" s="21">
        <v>11758.8</v>
      </c>
      <c r="F525" s="20">
        <v>24.5</v>
      </c>
      <c r="G525" s="20">
        <v>619.66</v>
      </c>
    </row>
    <row r="526" spans="1:7" x14ac:dyDescent="0.35">
      <c r="A526" s="20" t="s">
        <v>67</v>
      </c>
      <c r="B526" s="20" t="s">
        <v>73</v>
      </c>
      <c r="C526" s="20">
        <v>2013</v>
      </c>
      <c r="D526" s="20">
        <v>82</v>
      </c>
      <c r="E526" s="21">
        <v>829.4</v>
      </c>
      <c r="F526" s="20">
        <v>25</v>
      </c>
      <c r="G526" s="20">
        <v>911.46</v>
      </c>
    </row>
    <row r="527" spans="1:7" x14ac:dyDescent="0.35">
      <c r="A527" s="21" t="s">
        <v>129</v>
      </c>
      <c r="B527" s="20" t="s">
        <v>73</v>
      </c>
      <c r="C527" s="20">
        <v>2013</v>
      </c>
      <c r="D527" s="20">
        <v>55</v>
      </c>
      <c r="E527" s="21">
        <v>14.1</v>
      </c>
      <c r="F527" s="20">
        <v>24.6</v>
      </c>
      <c r="G527" s="20">
        <v>1290.1400000000001</v>
      </c>
    </row>
    <row r="528" spans="1:7" x14ac:dyDescent="0.35">
      <c r="A528" s="20" t="s">
        <v>84</v>
      </c>
      <c r="B528" s="20" t="s">
        <v>73</v>
      </c>
      <c r="C528" s="20">
        <v>2013</v>
      </c>
      <c r="D528" s="20">
        <v>269</v>
      </c>
      <c r="E528" s="21">
        <v>2646.2</v>
      </c>
      <c r="F528" s="20">
        <v>24.1</v>
      </c>
      <c r="G528" s="20">
        <v>639.17999999999995</v>
      </c>
    </row>
    <row r="529" spans="1:7" x14ac:dyDescent="0.35">
      <c r="A529" s="20" t="s">
        <v>68</v>
      </c>
      <c r="B529" s="20" t="s">
        <v>73</v>
      </c>
      <c r="C529" s="20">
        <v>2013</v>
      </c>
      <c r="D529" s="20">
        <v>47624</v>
      </c>
      <c r="E529" s="21">
        <v>469259.1</v>
      </c>
      <c r="F529" s="20">
        <v>21.5</v>
      </c>
      <c r="G529" s="20">
        <v>652.26</v>
      </c>
    </row>
    <row r="530" spans="1:7" x14ac:dyDescent="0.35">
      <c r="A530" s="20" t="s">
        <v>0</v>
      </c>
      <c r="B530" s="20" t="s">
        <v>28</v>
      </c>
      <c r="C530" s="20">
        <v>2012</v>
      </c>
      <c r="D530" s="20">
        <v>169</v>
      </c>
      <c r="E530" s="21">
        <v>1378.8</v>
      </c>
      <c r="F530" s="20">
        <v>22.8</v>
      </c>
      <c r="G530" s="20">
        <v>1060.27</v>
      </c>
    </row>
    <row r="531" spans="1:7" x14ac:dyDescent="0.35">
      <c r="A531" s="20" t="s">
        <v>30</v>
      </c>
      <c r="B531" s="20" t="s">
        <v>28</v>
      </c>
      <c r="C531" s="20">
        <v>2012</v>
      </c>
      <c r="D531" s="20">
        <v>1165</v>
      </c>
      <c r="E531" s="21">
        <v>35263.5</v>
      </c>
      <c r="F531" s="20">
        <v>17.8</v>
      </c>
      <c r="G531" s="20">
        <v>275.33999999999997</v>
      </c>
    </row>
    <row r="532" spans="1:7" x14ac:dyDescent="0.35">
      <c r="A532" s="20" t="s">
        <v>2</v>
      </c>
      <c r="B532" s="20" t="s">
        <v>28</v>
      </c>
      <c r="C532" s="20">
        <v>2012</v>
      </c>
      <c r="D532" s="20">
        <v>154</v>
      </c>
      <c r="E532" s="21"/>
      <c r="F532" s="20"/>
      <c r="G532" s="20"/>
    </row>
    <row r="533" spans="1:7" x14ac:dyDescent="0.35">
      <c r="A533" s="20" t="s">
        <v>31</v>
      </c>
      <c r="B533" s="20" t="s">
        <v>28</v>
      </c>
      <c r="C533" s="20">
        <v>2012</v>
      </c>
      <c r="D533" s="20">
        <v>93153</v>
      </c>
      <c r="E533" s="21">
        <v>735814.3</v>
      </c>
      <c r="F533" s="20">
        <v>23.5</v>
      </c>
      <c r="G533" s="20">
        <v>848.88</v>
      </c>
    </row>
    <row r="534" spans="1:7" x14ac:dyDescent="0.35">
      <c r="A534" s="20" t="s">
        <v>3</v>
      </c>
      <c r="B534" s="20" t="s">
        <v>28</v>
      </c>
      <c r="C534" s="20">
        <v>2012</v>
      </c>
      <c r="D534" s="20">
        <v>5936</v>
      </c>
      <c r="E534" s="21">
        <v>58080.1</v>
      </c>
      <c r="F534" s="20">
        <v>19.600000000000001</v>
      </c>
      <c r="G534" s="20">
        <v>394.27</v>
      </c>
    </row>
    <row r="535" spans="1:7" x14ac:dyDescent="0.35">
      <c r="A535" s="20" t="s">
        <v>97</v>
      </c>
      <c r="B535" s="20" t="s">
        <v>28</v>
      </c>
      <c r="C535" s="20">
        <v>2012</v>
      </c>
      <c r="D535" s="20">
        <v>152</v>
      </c>
      <c r="E535" s="21">
        <v>665</v>
      </c>
      <c r="F535" s="20">
        <v>20.5</v>
      </c>
      <c r="G535" s="20">
        <v>413.88</v>
      </c>
    </row>
    <row r="536" spans="1:7" x14ac:dyDescent="0.35">
      <c r="A536" s="20" t="s">
        <v>4</v>
      </c>
      <c r="B536" s="20" t="s">
        <v>28</v>
      </c>
      <c r="C536" s="20">
        <v>2012</v>
      </c>
      <c r="D536" s="20">
        <v>21020</v>
      </c>
      <c r="E536" s="21">
        <v>311611.5</v>
      </c>
      <c r="F536" s="20">
        <v>20.100000000000001</v>
      </c>
      <c r="G536" s="20">
        <v>330.51</v>
      </c>
    </row>
    <row r="537" spans="1:7" x14ac:dyDescent="0.35">
      <c r="A537" s="20" t="s">
        <v>5</v>
      </c>
      <c r="B537" s="20" t="s">
        <v>28</v>
      </c>
      <c r="C537" s="20">
        <v>2012</v>
      </c>
      <c r="D537" s="20">
        <v>1624</v>
      </c>
      <c r="E537" s="21">
        <v>16840.900000000001</v>
      </c>
      <c r="F537" s="20">
        <v>23.5</v>
      </c>
      <c r="G537" s="20">
        <v>807.72</v>
      </c>
    </row>
    <row r="538" spans="1:7" x14ac:dyDescent="0.35">
      <c r="A538" s="20" t="s">
        <v>6</v>
      </c>
      <c r="B538" s="20" t="s">
        <v>28</v>
      </c>
      <c r="C538" s="20">
        <v>2012</v>
      </c>
      <c r="D538" s="20">
        <v>247</v>
      </c>
      <c r="E538" s="21">
        <v>1162.8</v>
      </c>
      <c r="F538" s="20">
        <v>23.1</v>
      </c>
      <c r="G538" s="20">
        <v>1460.02</v>
      </c>
    </row>
    <row r="539" spans="1:7" x14ac:dyDescent="0.35">
      <c r="A539" s="20" t="s">
        <v>7</v>
      </c>
      <c r="B539" s="20" t="s">
        <v>28</v>
      </c>
      <c r="C539" s="20">
        <v>2012</v>
      </c>
      <c r="D539" s="20">
        <v>83</v>
      </c>
      <c r="E539" s="21">
        <v>555.29999999999995</v>
      </c>
      <c r="F539" s="20">
        <v>22.8</v>
      </c>
      <c r="G539" s="20">
        <v>1061.19</v>
      </c>
    </row>
    <row r="540" spans="1:7" x14ac:dyDescent="0.35">
      <c r="A540" s="20" t="s">
        <v>8</v>
      </c>
      <c r="B540" s="20" t="s">
        <v>28</v>
      </c>
      <c r="C540" s="20">
        <v>2012</v>
      </c>
      <c r="D540" s="20">
        <v>1217</v>
      </c>
      <c r="E540" s="21">
        <v>7127.6</v>
      </c>
      <c r="F540" s="20">
        <v>22</v>
      </c>
      <c r="G540" s="20">
        <v>513.27</v>
      </c>
    </row>
    <row r="541" spans="1:7" x14ac:dyDescent="0.35">
      <c r="A541" s="20" t="s">
        <v>9</v>
      </c>
      <c r="B541" s="20" t="s">
        <v>28</v>
      </c>
      <c r="C541" s="20">
        <v>2012</v>
      </c>
      <c r="D541" s="20">
        <v>109</v>
      </c>
      <c r="E541" s="21">
        <v>790.5</v>
      </c>
      <c r="F541" s="20">
        <v>23.1</v>
      </c>
      <c r="G541" s="20">
        <v>1334.6</v>
      </c>
    </row>
    <row r="542" spans="1:7" x14ac:dyDescent="0.35">
      <c r="A542" s="20" t="s">
        <v>33</v>
      </c>
      <c r="B542" s="20" t="s">
        <v>28</v>
      </c>
      <c r="C542" s="20">
        <v>2012</v>
      </c>
      <c r="D542" s="20">
        <v>1714</v>
      </c>
      <c r="E542" s="21">
        <v>36649.4</v>
      </c>
      <c r="F542" s="20">
        <v>23.1</v>
      </c>
      <c r="G542" s="20">
        <v>520.67999999999995</v>
      </c>
    </row>
    <row r="543" spans="1:7" x14ac:dyDescent="0.35">
      <c r="A543" s="20" t="s">
        <v>10</v>
      </c>
      <c r="B543" s="20" t="s">
        <v>28</v>
      </c>
      <c r="C543" s="20">
        <v>2012</v>
      </c>
      <c r="D543" s="20">
        <v>3298</v>
      </c>
      <c r="E543" s="21">
        <v>78417.600000000006</v>
      </c>
      <c r="F543" s="20">
        <v>22.2</v>
      </c>
      <c r="G543" s="20">
        <v>395.51</v>
      </c>
    </row>
    <row r="544" spans="1:7" x14ac:dyDescent="0.35">
      <c r="A544" s="20" t="s">
        <v>11</v>
      </c>
      <c r="B544" s="20" t="s">
        <v>28</v>
      </c>
      <c r="C544" s="20">
        <v>2012</v>
      </c>
      <c r="D544" s="20">
        <v>289</v>
      </c>
      <c r="E544" s="21">
        <v>2460.8000000000002</v>
      </c>
      <c r="F544" s="20">
        <v>23.4</v>
      </c>
      <c r="G544" s="20">
        <v>581.41999999999996</v>
      </c>
    </row>
    <row r="545" spans="1:7" x14ac:dyDescent="0.35">
      <c r="A545" s="20" t="s">
        <v>23</v>
      </c>
      <c r="B545" s="20" t="s">
        <v>28</v>
      </c>
      <c r="C545" s="20">
        <v>2012</v>
      </c>
      <c r="D545" s="20">
        <v>3778</v>
      </c>
      <c r="E545" s="21">
        <v>5048.7</v>
      </c>
      <c r="F545" s="20">
        <v>20.7</v>
      </c>
      <c r="G545" s="20">
        <v>371.86</v>
      </c>
    </row>
    <row r="546" spans="1:7" x14ac:dyDescent="0.35">
      <c r="A546" s="20" t="s">
        <v>34</v>
      </c>
      <c r="B546" s="20" t="s">
        <v>28</v>
      </c>
      <c r="C546" s="20">
        <v>2012</v>
      </c>
      <c r="D546" s="20">
        <v>289</v>
      </c>
      <c r="E546" s="21">
        <v>1251.0999999999999</v>
      </c>
      <c r="F546" s="20">
        <v>19.5</v>
      </c>
      <c r="G546" s="20">
        <v>351.81</v>
      </c>
    </row>
    <row r="547" spans="1:7" x14ac:dyDescent="0.35">
      <c r="A547" s="20" t="s">
        <v>13</v>
      </c>
      <c r="B547" s="20" t="s">
        <v>28</v>
      </c>
      <c r="C547" s="20">
        <v>2012</v>
      </c>
      <c r="D547" s="20">
        <v>425</v>
      </c>
      <c r="E547" s="21">
        <v>1798</v>
      </c>
      <c r="F547" s="20">
        <v>23.3</v>
      </c>
      <c r="G547" s="20">
        <v>1466.88</v>
      </c>
    </row>
    <row r="548" spans="1:7" x14ac:dyDescent="0.35">
      <c r="A548" s="20" t="s">
        <v>35</v>
      </c>
      <c r="B548" s="20" t="s">
        <v>28</v>
      </c>
      <c r="C548" s="20">
        <v>2012</v>
      </c>
      <c r="D548" s="20">
        <v>12473</v>
      </c>
      <c r="E548" s="21">
        <v>195452.7</v>
      </c>
      <c r="F548" s="20">
        <v>22.2</v>
      </c>
      <c r="G548" s="20">
        <v>543.01</v>
      </c>
    </row>
    <row r="549" spans="1:7" x14ac:dyDescent="0.35">
      <c r="A549" s="20" t="s">
        <v>14</v>
      </c>
      <c r="B549" s="20" t="s">
        <v>28</v>
      </c>
      <c r="C549" s="20">
        <v>2012</v>
      </c>
      <c r="D549" s="20">
        <v>307</v>
      </c>
      <c r="E549" s="21">
        <v>1277</v>
      </c>
      <c r="F549" s="20">
        <v>23.8</v>
      </c>
      <c r="G549" s="20">
        <v>1666.16</v>
      </c>
    </row>
    <row r="550" spans="1:7" x14ac:dyDescent="0.35">
      <c r="A550" s="20" t="s">
        <v>15</v>
      </c>
      <c r="B550" s="20" t="s">
        <v>28</v>
      </c>
      <c r="C550" s="20">
        <v>2012</v>
      </c>
      <c r="D550" s="20">
        <v>14911</v>
      </c>
      <c r="E550" s="21">
        <v>113273.1</v>
      </c>
      <c r="F550" s="20">
        <v>22.7</v>
      </c>
      <c r="G550" s="20">
        <v>863.11</v>
      </c>
    </row>
    <row r="551" spans="1:7" x14ac:dyDescent="0.35">
      <c r="A551" s="20" t="s">
        <v>16</v>
      </c>
      <c r="B551" s="20" t="s">
        <v>28</v>
      </c>
      <c r="C551" s="20">
        <v>2012</v>
      </c>
      <c r="D551" s="20">
        <v>220</v>
      </c>
      <c r="E551" s="21">
        <v>952.6</v>
      </c>
      <c r="F551" s="20">
        <v>23.4</v>
      </c>
      <c r="G551" s="20">
        <v>1549.83</v>
      </c>
    </row>
    <row r="552" spans="1:7" x14ac:dyDescent="0.35">
      <c r="A552" s="20" t="s">
        <v>17</v>
      </c>
      <c r="B552" s="20" t="s">
        <v>28</v>
      </c>
      <c r="C552" s="20">
        <v>2012</v>
      </c>
      <c r="D552" s="20">
        <v>824</v>
      </c>
      <c r="E552" s="21">
        <v>6514.2</v>
      </c>
      <c r="F552" s="20">
        <v>22</v>
      </c>
      <c r="G552" s="20">
        <v>729.03</v>
      </c>
    </row>
    <row r="553" spans="1:7" x14ac:dyDescent="0.35">
      <c r="A553" s="20" t="s">
        <v>100</v>
      </c>
      <c r="B553" s="20" t="s">
        <v>28</v>
      </c>
      <c r="C553" s="20">
        <v>2012</v>
      </c>
      <c r="D553" s="20">
        <v>198</v>
      </c>
      <c r="E553" s="21">
        <v>6.7</v>
      </c>
      <c r="F553" s="20">
        <v>23</v>
      </c>
      <c r="G553" s="20">
        <v>1900</v>
      </c>
    </row>
    <row r="554" spans="1:7" x14ac:dyDescent="0.35">
      <c r="A554" s="20" t="s">
        <v>18</v>
      </c>
      <c r="B554" s="20" t="s">
        <v>28</v>
      </c>
      <c r="C554" s="20">
        <v>2012</v>
      </c>
      <c r="D554" s="20">
        <v>901</v>
      </c>
      <c r="E554" s="21">
        <v>26201.7</v>
      </c>
      <c r="F554" s="20">
        <v>21.3</v>
      </c>
      <c r="G554" s="20">
        <v>447.29</v>
      </c>
    </row>
    <row r="555" spans="1:7" x14ac:dyDescent="0.35">
      <c r="A555" s="20" t="s">
        <v>19</v>
      </c>
      <c r="B555" s="20" t="s">
        <v>28</v>
      </c>
      <c r="C555" s="20">
        <v>2012</v>
      </c>
      <c r="D555" s="20">
        <v>122</v>
      </c>
      <c r="E555" s="21">
        <v>135.80000000000001</v>
      </c>
      <c r="F555" s="20">
        <v>22.4</v>
      </c>
      <c r="G555" s="20">
        <v>1528.07</v>
      </c>
    </row>
    <row r="556" spans="1:7" x14ac:dyDescent="0.35">
      <c r="A556" s="20" t="s">
        <v>20</v>
      </c>
      <c r="B556" s="20" t="s">
        <v>28</v>
      </c>
      <c r="C556" s="20">
        <v>2012</v>
      </c>
      <c r="D556" s="20">
        <v>868</v>
      </c>
      <c r="E556" s="21">
        <v>22981</v>
      </c>
      <c r="F556" s="20">
        <v>20.6</v>
      </c>
      <c r="G556" s="20">
        <v>323.68</v>
      </c>
    </row>
    <row r="557" spans="1:7" x14ac:dyDescent="0.35">
      <c r="A557" s="20" t="s">
        <v>21</v>
      </c>
      <c r="B557" s="20" t="s">
        <v>28</v>
      </c>
      <c r="C557" s="20">
        <v>2012</v>
      </c>
      <c r="D557" s="20">
        <v>90</v>
      </c>
      <c r="E557" s="21">
        <v>1662.3</v>
      </c>
      <c r="F557" s="20">
        <v>23.8</v>
      </c>
      <c r="G557" s="20">
        <v>634.91999999999996</v>
      </c>
    </row>
    <row r="558" spans="1:7" x14ac:dyDescent="0.35">
      <c r="A558" s="20" t="s">
        <v>22</v>
      </c>
      <c r="B558" s="20" t="s">
        <v>28</v>
      </c>
      <c r="C558" s="20">
        <v>2012</v>
      </c>
      <c r="D558" s="20">
        <v>2930</v>
      </c>
      <c r="E558" s="21">
        <v>24159.8</v>
      </c>
      <c r="F558" s="20">
        <v>25.2</v>
      </c>
      <c r="G558" s="20">
        <v>728.2</v>
      </c>
    </row>
    <row r="559" spans="1:7" x14ac:dyDescent="0.35">
      <c r="A559" s="20" t="s">
        <v>38</v>
      </c>
      <c r="B559" s="20" t="s">
        <v>28</v>
      </c>
      <c r="C559" s="20">
        <v>2012</v>
      </c>
      <c r="D559" s="20">
        <v>4038</v>
      </c>
      <c r="E559" s="21">
        <v>36927.800000000003</v>
      </c>
      <c r="F559" s="20">
        <v>21.8</v>
      </c>
      <c r="G559" s="20">
        <v>805.02</v>
      </c>
    </row>
    <row r="560" spans="1:7" x14ac:dyDescent="0.35">
      <c r="A560" s="20" t="s">
        <v>39</v>
      </c>
      <c r="B560" s="20" t="s">
        <v>73</v>
      </c>
      <c r="C560" s="20">
        <v>2012</v>
      </c>
      <c r="D560" s="20">
        <v>47</v>
      </c>
      <c r="E560" s="21">
        <v>212.7</v>
      </c>
      <c r="F560" s="20">
        <v>24.5</v>
      </c>
      <c r="G560" s="20">
        <v>1457.15</v>
      </c>
    </row>
    <row r="561" spans="1:7" x14ac:dyDescent="0.35">
      <c r="A561" s="20" t="s">
        <v>74</v>
      </c>
      <c r="B561" s="20" t="s">
        <v>73</v>
      </c>
      <c r="C561" s="20">
        <v>2012</v>
      </c>
      <c r="D561" s="20">
        <v>1088</v>
      </c>
      <c r="E561" s="21">
        <v>8627.2999999999993</v>
      </c>
      <c r="F561" s="20">
        <v>21.5</v>
      </c>
      <c r="G561" s="20">
        <v>475.03</v>
      </c>
    </row>
    <row r="562" spans="1:7" x14ac:dyDescent="0.35">
      <c r="A562" s="20" t="s">
        <v>40</v>
      </c>
      <c r="B562" s="20" t="s">
        <v>73</v>
      </c>
      <c r="C562" s="20">
        <v>2012</v>
      </c>
      <c r="D562" s="20">
        <v>6286</v>
      </c>
      <c r="E562" s="21">
        <v>56274.1</v>
      </c>
      <c r="F562" s="20">
        <v>23.1</v>
      </c>
      <c r="G562" s="20">
        <v>420.01</v>
      </c>
    </row>
    <row r="563" spans="1:7" x14ac:dyDescent="0.35">
      <c r="A563" s="20" t="s">
        <v>41</v>
      </c>
      <c r="B563" s="20" t="s">
        <v>73</v>
      </c>
      <c r="C563" s="20">
        <v>2012</v>
      </c>
      <c r="D563" s="20">
        <v>3331</v>
      </c>
      <c r="E563" s="21">
        <v>13966.8</v>
      </c>
      <c r="F563" s="20">
        <v>25.1</v>
      </c>
      <c r="G563" s="20">
        <v>1847.7</v>
      </c>
    </row>
    <row r="564" spans="1:7" x14ac:dyDescent="0.35">
      <c r="A564" s="20" t="s">
        <v>42</v>
      </c>
      <c r="B564" s="20" t="s">
        <v>73</v>
      </c>
      <c r="C564" s="20">
        <v>2012</v>
      </c>
      <c r="D564" s="20">
        <v>76691</v>
      </c>
      <c r="E564" s="21">
        <v>496828.2</v>
      </c>
      <c r="F564" s="20">
        <v>24.4</v>
      </c>
      <c r="G564" s="20">
        <v>1385.92</v>
      </c>
    </row>
    <row r="565" spans="1:7" x14ac:dyDescent="0.35">
      <c r="A565" s="20" t="s">
        <v>43</v>
      </c>
      <c r="B565" s="20" t="s">
        <v>73</v>
      </c>
      <c r="C565" s="20">
        <v>2012</v>
      </c>
      <c r="D565" s="20">
        <v>2547</v>
      </c>
      <c r="E565" s="21">
        <v>14045.5</v>
      </c>
      <c r="F565" s="20">
        <v>23.3</v>
      </c>
      <c r="G565" s="20">
        <v>521.24</v>
      </c>
    </row>
    <row r="566" spans="1:7" x14ac:dyDescent="0.35">
      <c r="A566" s="20" t="s">
        <v>44</v>
      </c>
      <c r="B566" s="20" t="s">
        <v>73</v>
      </c>
      <c r="C566" s="20">
        <v>2012</v>
      </c>
      <c r="D566" s="20">
        <v>56</v>
      </c>
      <c r="E566" s="21">
        <v>26.8</v>
      </c>
      <c r="F566" s="20">
        <v>24.5</v>
      </c>
      <c r="G566" s="20">
        <v>1395.66</v>
      </c>
    </row>
    <row r="567" spans="1:7" x14ac:dyDescent="0.35">
      <c r="A567" s="20" t="s">
        <v>45</v>
      </c>
      <c r="B567" s="20" t="s">
        <v>73</v>
      </c>
      <c r="C567" s="20">
        <v>2012</v>
      </c>
      <c r="D567" s="20">
        <v>514</v>
      </c>
      <c r="E567" s="21">
        <v>5037.5</v>
      </c>
      <c r="F567" s="20">
        <v>23.6</v>
      </c>
      <c r="G567" s="20">
        <v>355.22</v>
      </c>
    </row>
    <row r="568" spans="1:7" x14ac:dyDescent="0.35">
      <c r="A568" s="20" t="s">
        <v>46</v>
      </c>
      <c r="B568" s="20" t="s">
        <v>73</v>
      </c>
      <c r="C568" s="20">
        <v>2012</v>
      </c>
      <c r="D568" s="20">
        <v>84</v>
      </c>
      <c r="E568" s="21">
        <v>582.20000000000005</v>
      </c>
      <c r="F568" s="20">
        <v>24.8</v>
      </c>
      <c r="G568" s="20">
        <v>358.37</v>
      </c>
    </row>
    <row r="569" spans="1:7" x14ac:dyDescent="0.35">
      <c r="A569" s="20" t="s">
        <v>47</v>
      </c>
      <c r="B569" s="20" t="s">
        <v>73</v>
      </c>
      <c r="C569" s="20">
        <v>2012</v>
      </c>
      <c r="D569" s="20">
        <v>87</v>
      </c>
      <c r="E569" s="21">
        <v>321.2</v>
      </c>
      <c r="F569" s="20">
        <v>23.2</v>
      </c>
      <c r="G569" s="20">
        <v>2138.56</v>
      </c>
    </row>
    <row r="570" spans="1:7" x14ac:dyDescent="0.35">
      <c r="A570" s="20" t="s">
        <v>85</v>
      </c>
      <c r="B570" s="20" t="s">
        <v>73</v>
      </c>
      <c r="C570" s="20">
        <v>2012</v>
      </c>
      <c r="D570" s="20">
        <v>82</v>
      </c>
      <c r="E570" s="21">
        <v>479.6</v>
      </c>
      <c r="F570" s="20">
        <v>23</v>
      </c>
      <c r="G570" s="20">
        <v>1391.36</v>
      </c>
    </row>
    <row r="571" spans="1:7" x14ac:dyDescent="0.35">
      <c r="A571" s="20" t="s">
        <v>48</v>
      </c>
      <c r="B571" s="20" t="s">
        <v>73</v>
      </c>
      <c r="C571" s="20">
        <v>2012</v>
      </c>
      <c r="D571" s="20">
        <v>50</v>
      </c>
      <c r="E571" s="21">
        <v>182.3</v>
      </c>
      <c r="F571" s="20">
        <v>23.2</v>
      </c>
      <c r="G571" s="20">
        <v>1482.96</v>
      </c>
    </row>
    <row r="572" spans="1:7" x14ac:dyDescent="0.35">
      <c r="A572" s="20" t="s">
        <v>49</v>
      </c>
      <c r="B572" s="20" t="s">
        <v>73</v>
      </c>
      <c r="C572" s="20">
        <v>2012</v>
      </c>
      <c r="D572" s="20">
        <v>109</v>
      </c>
      <c r="E572" s="21">
        <v>383</v>
      </c>
      <c r="F572" s="20">
        <v>22.9</v>
      </c>
      <c r="G572" s="20">
        <v>1352.91</v>
      </c>
    </row>
    <row r="573" spans="1:7" x14ac:dyDescent="0.35">
      <c r="A573" s="20" t="s">
        <v>75</v>
      </c>
      <c r="B573" s="20" t="s">
        <v>73</v>
      </c>
      <c r="C573" s="20">
        <v>2012</v>
      </c>
      <c r="D573" s="20">
        <v>277</v>
      </c>
      <c r="E573" s="21">
        <v>2186.8000000000002</v>
      </c>
      <c r="F573" s="20">
        <v>20.9</v>
      </c>
      <c r="G573" s="20">
        <v>638.33000000000004</v>
      </c>
    </row>
    <row r="574" spans="1:7" x14ac:dyDescent="0.35">
      <c r="A574" s="20" t="s">
        <v>76</v>
      </c>
      <c r="B574" s="20" t="s">
        <v>73</v>
      </c>
      <c r="C574" s="20">
        <v>2012</v>
      </c>
      <c r="D574" s="20">
        <v>5846</v>
      </c>
      <c r="E574" s="21">
        <v>65529.7</v>
      </c>
      <c r="F574" s="20">
        <v>22.4</v>
      </c>
      <c r="G574" s="20">
        <v>478.89</v>
      </c>
    </row>
    <row r="575" spans="1:7" x14ac:dyDescent="0.35">
      <c r="A575" s="20" t="s">
        <v>53</v>
      </c>
      <c r="B575" s="20" t="s">
        <v>73</v>
      </c>
      <c r="C575" s="20">
        <v>2012</v>
      </c>
      <c r="D575" s="20">
        <v>1745</v>
      </c>
      <c r="E575" s="21">
        <v>17908.599999999999</v>
      </c>
      <c r="F575" s="20">
        <v>23.9</v>
      </c>
      <c r="G575" s="20">
        <v>1335.8</v>
      </c>
    </row>
    <row r="576" spans="1:7" x14ac:dyDescent="0.35">
      <c r="A576" s="20" t="s">
        <v>54</v>
      </c>
      <c r="B576" s="20" t="s">
        <v>73</v>
      </c>
      <c r="C576" s="20">
        <v>2012</v>
      </c>
      <c r="D576" s="20">
        <v>45260</v>
      </c>
      <c r="E576" s="21">
        <v>334942.40000000002</v>
      </c>
      <c r="F576" s="20">
        <v>24.6</v>
      </c>
      <c r="G576" s="20">
        <v>802.33</v>
      </c>
    </row>
    <row r="577" spans="1:7" x14ac:dyDescent="0.35">
      <c r="A577" s="20" t="s">
        <v>77</v>
      </c>
      <c r="B577" s="20" t="s">
        <v>73</v>
      </c>
      <c r="C577" s="20">
        <v>2012</v>
      </c>
      <c r="D577" s="20">
        <v>204</v>
      </c>
      <c r="E577" s="21">
        <v>920.1</v>
      </c>
      <c r="F577" s="20">
        <v>21.2</v>
      </c>
      <c r="G577" s="20">
        <v>2298.12</v>
      </c>
    </row>
    <row r="578" spans="1:7" x14ac:dyDescent="0.35">
      <c r="A578" s="20" t="s">
        <v>55</v>
      </c>
      <c r="B578" s="20" t="s">
        <v>73</v>
      </c>
      <c r="C578" s="20">
        <v>2012</v>
      </c>
      <c r="D578" s="20">
        <v>643</v>
      </c>
      <c r="E578" s="21">
        <v>8561.7000000000007</v>
      </c>
      <c r="F578" s="20">
        <v>22.3</v>
      </c>
      <c r="G578" s="20">
        <v>300.26</v>
      </c>
    </row>
    <row r="579" spans="1:7" x14ac:dyDescent="0.35">
      <c r="A579" s="20" t="s">
        <v>56</v>
      </c>
      <c r="B579" s="20" t="s">
        <v>73</v>
      </c>
      <c r="C579" s="20">
        <v>2012</v>
      </c>
      <c r="D579" s="20">
        <v>76</v>
      </c>
      <c r="E579" s="21">
        <v>496.2</v>
      </c>
      <c r="F579" s="20">
        <v>24.2</v>
      </c>
      <c r="G579" s="20">
        <v>817.58</v>
      </c>
    </row>
    <row r="580" spans="1:7" x14ac:dyDescent="0.35">
      <c r="A580" s="20" t="s">
        <v>78</v>
      </c>
      <c r="B580" s="20" t="s">
        <v>73</v>
      </c>
      <c r="C580" s="20">
        <v>2012</v>
      </c>
      <c r="D580" s="20">
        <v>873</v>
      </c>
      <c r="E580" s="21">
        <v>3626.2</v>
      </c>
      <c r="F580" s="20">
        <v>23.7</v>
      </c>
      <c r="G580" s="20">
        <v>1429.52</v>
      </c>
    </row>
    <row r="581" spans="1:7" x14ac:dyDescent="0.35">
      <c r="A581" s="20" t="s">
        <v>79</v>
      </c>
      <c r="B581" s="20" t="s">
        <v>73</v>
      </c>
      <c r="C581" s="20">
        <v>2012</v>
      </c>
      <c r="D581" s="20">
        <v>208</v>
      </c>
      <c r="E581" s="21">
        <v>381.5</v>
      </c>
      <c r="F581" s="20">
        <v>24.7</v>
      </c>
      <c r="G581" s="20">
        <v>656.1</v>
      </c>
    </row>
    <row r="582" spans="1:7" x14ac:dyDescent="0.35">
      <c r="A582" s="20" t="s">
        <v>57</v>
      </c>
      <c r="B582" s="20" t="s">
        <v>73</v>
      </c>
      <c r="C582" s="20">
        <v>2012</v>
      </c>
      <c r="D582" s="20">
        <v>162</v>
      </c>
      <c r="E582" s="21">
        <v>542.4</v>
      </c>
      <c r="F582" s="20">
        <v>23</v>
      </c>
      <c r="G582" s="20">
        <v>1105.93</v>
      </c>
    </row>
    <row r="583" spans="1:7" x14ac:dyDescent="0.35">
      <c r="A583" s="20" t="s">
        <v>69</v>
      </c>
      <c r="B583" s="20" t="s">
        <v>73</v>
      </c>
      <c r="C583" s="20">
        <v>2012</v>
      </c>
      <c r="D583" s="20">
        <v>5953</v>
      </c>
      <c r="E583" s="21">
        <v>13057</v>
      </c>
      <c r="F583" s="20">
        <v>20.9</v>
      </c>
      <c r="G583" s="20">
        <v>313.22000000000003</v>
      </c>
    </row>
    <row r="584" spans="1:7" x14ac:dyDescent="0.35">
      <c r="A584" s="20" t="s">
        <v>58</v>
      </c>
      <c r="B584" s="20" t="s">
        <v>73</v>
      </c>
      <c r="C584" s="20">
        <v>2012</v>
      </c>
      <c r="D584" s="20">
        <v>2103</v>
      </c>
      <c r="E584" s="21">
        <v>18010.8</v>
      </c>
      <c r="F584" s="20">
        <v>24.5</v>
      </c>
      <c r="G584" s="20">
        <v>1370.63</v>
      </c>
    </row>
    <row r="585" spans="1:7" x14ac:dyDescent="0.35">
      <c r="A585" s="20" t="s">
        <v>59</v>
      </c>
      <c r="B585" s="20" t="s">
        <v>73</v>
      </c>
      <c r="C585" s="20">
        <v>2012</v>
      </c>
      <c r="D585" s="20">
        <v>7957</v>
      </c>
      <c r="E585" s="21">
        <v>66106.600000000006</v>
      </c>
      <c r="F585" s="20">
        <v>24.5</v>
      </c>
      <c r="G585" s="20">
        <v>1059.57</v>
      </c>
    </row>
    <row r="586" spans="1:7" x14ac:dyDescent="0.35">
      <c r="A586" s="20" t="s">
        <v>60</v>
      </c>
      <c r="B586" s="20" t="s">
        <v>73</v>
      </c>
      <c r="C586" s="20">
        <v>2012</v>
      </c>
      <c r="D586" s="20">
        <v>38049</v>
      </c>
      <c r="E586" s="21">
        <v>248491</v>
      </c>
      <c r="F586" s="20">
        <v>24.5</v>
      </c>
      <c r="G586" s="20">
        <v>1557.62</v>
      </c>
    </row>
    <row r="587" spans="1:7" x14ac:dyDescent="0.35">
      <c r="A587" s="20" t="s">
        <v>61</v>
      </c>
      <c r="B587" s="20" t="s">
        <v>73</v>
      </c>
      <c r="C587" s="20">
        <v>2012</v>
      </c>
      <c r="D587" s="20">
        <v>58</v>
      </c>
      <c r="E587" s="21">
        <v>104.4</v>
      </c>
      <c r="F587" s="20">
        <v>25.4</v>
      </c>
      <c r="G587" s="20">
        <v>1729.65</v>
      </c>
    </row>
    <row r="588" spans="1:7" x14ac:dyDescent="0.35">
      <c r="A588" s="20" t="s">
        <v>62</v>
      </c>
      <c r="B588" s="20" t="s">
        <v>73</v>
      </c>
      <c r="C588" s="20">
        <v>2012</v>
      </c>
      <c r="D588" s="20">
        <v>242</v>
      </c>
      <c r="E588" s="21">
        <v>1806.5</v>
      </c>
      <c r="F588" s="20">
        <v>25.3</v>
      </c>
      <c r="G588" s="20">
        <v>1488.22</v>
      </c>
    </row>
    <row r="589" spans="1:7" x14ac:dyDescent="0.35">
      <c r="A589" s="20" t="s">
        <v>63</v>
      </c>
      <c r="B589" s="20" t="s">
        <v>73</v>
      </c>
      <c r="C589" s="20">
        <v>2012</v>
      </c>
      <c r="D589" s="20">
        <v>230</v>
      </c>
      <c r="E589" s="21">
        <v>624.70000000000005</v>
      </c>
      <c r="F589" s="20">
        <v>17.5</v>
      </c>
      <c r="G589" s="20">
        <v>212.99</v>
      </c>
    </row>
    <row r="590" spans="1:7" x14ac:dyDescent="0.35">
      <c r="A590" s="20" t="s">
        <v>80</v>
      </c>
      <c r="B590" s="20" t="s">
        <v>73</v>
      </c>
      <c r="C590" s="20">
        <v>2012</v>
      </c>
      <c r="D590" s="20">
        <v>10903</v>
      </c>
      <c r="E590" s="21">
        <v>226503.9</v>
      </c>
      <c r="F590" s="20">
        <v>23.6</v>
      </c>
      <c r="G590" s="20">
        <v>323.47000000000003</v>
      </c>
    </row>
    <row r="591" spans="1:7" x14ac:dyDescent="0.35">
      <c r="A591" s="20" t="s">
        <v>64</v>
      </c>
      <c r="B591" s="20" t="s">
        <v>73</v>
      </c>
      <c r="C591" s="20">
        <v>2012</v>
      </c>
      <c r="D591" s="20">
        <v>5801</v>
      </c>
      <c r="E591" s="21">
        <v>71256.5</v>
      </c>
      <c r="F591" s="20">
        <v>24.3</v>
      </c>
      <c r="G591" s="20">
        <v>377.52</v>
      </c>
    </row>
    <row r="592" spans="1:7" x14ac:dyDescent="0.35">
      <c r="A592" s="20" t="s">
        <v>90</v>
      </c>
      <c r="B592" s="20" t="s">
        <v>73</v>
      </c>
      <c r="C592" s="20">
        <v>2012</v>
      </c>
      <c r="D592" s="20">
        <v>66</v>
      </c>
      <c r="E592" s="21">
        <v>1071.5999999999999</v>
      </c>
      <c r="F592" s="20">
        <v>23.1</v>
      </c>
      <c r="G592" s="20">
        <v>310.33</v>
      </c>
    </row>
    <row r="593" spans="1:7" x14ac:dyDescent="0.35">
      <c r="A593" s="20" t="s">
        <v>81</v>
      </c>
      <c r="B593" s="20" t="s">
        <v>73</v>
      </c>
      <c r="C593" s="20">
        <v>2012</v>
      </c>
      <c r="D593" s="20">
        <v>1831</v>
      </c>
      <c r="E593" s="21">
        <v>9421.6</v>
      </c>
      <c r="F593" s="20">
        <v>23.4</v>
      </c>
      <c r="G593" s="20">
        <v>953.97</v>
      </c>
    </row>
    <row r="594" spans="1:7" x14ac:dyDescent="0.35">
      <c r="A594" s="20" t="s">
        <v>65</v>
      </c>
      <c r="B594" s="20" t="s">
        <v>73</v>
      </c>
      <c r="C594" s="20">
        <v>2012</v>
      </c>
      <c r="D594" s="20">
        <v>78</v>
      </c>
      <c r="E594" s="21">
        <v>615.1</v>
      </c>
      <c r="F594" s="20">
        <v>23.8</v>
      </c>
      <c r="G594" s="20">
        <v>643.29</v>
      </c>
    </row>
    <row r="595" spans="1:7" x14ac:dyDescent="0.35">
      <c r="A595" s="20" t="s">
        <v>83</v>
      </c>
      <c r="B595" s="20" t="s">
        <v>73</v>
      </c>
      <c r="C595" s="20">
        <v>2012</v>
      </c>
      <c r="D595" s="20">
        <v>18620</v>
      </c>
      <c r="E595" s="21">
        <v>132518.39999999999</v>
      </c>
      <c r="F595" s="20">
        <v>24.9</v>
      </c>
      <c r="G595" s="20">
        <v>761.16</v>
      </c>
    </row>
    <row r="596" spans="1:7" x14ac:dyDescent="0.35">
      <c r="A596" s="20" t="s">
        <v>66</v>
      </c>
      <c r="B596" s="20" t="s">
        <v>73</v>
      </c>
      <c r="C596" s="20">
        <v>2012</v>
      </c>
      <c r="D596" s="20">
        <v>252</v>
      </c>
      <c r="E596" s="21">
        <v>3796.3</v>
      </c>
      <c r="F596" s="20">
        <v>26</v>
      </c>
      <c r="G596" s="20">
        <v>739.08</v>
      </c>
    </row>
    <row r="597" spans="1:7" x14ac:dyDescent="0.35">
      <c r="A597" s="20" t="s">
        <v>82</v>
      </c>
      <c r="B597" s="20" t="s">
        <v>73</v>
      </c>
      <c r="C597" s="20">
        <v>2012</v>
      </c>
      <c r="D597" s="20">
        <v>886</v>
      </c>
      <c r="E597" s="21">
        <v>11671.1</v>
      </c>
      <c r="F597" s="20">
        <v>23.5</v>
      </c>
      <c r="G597" s="20">
        <v>608.17999999999995</v>
      </c>
    </row>
    <row r="598" spans="1:7" x14ac:dyDescent="0.35">
      <c r="A598" s="20" t="s">
        <v>67</v>
      </c>
      <c r="B598" s="20" t="s">
        <v>73</v>
      </c>
      <c r="C598" s="20">
        <v>2012</v>
      </c>
      <c r="D598" s="20">
        <v>81</v>
      </c>
      <c r="E598" s="21">
        <v>660.8</v>
      </c>
      <c r="F598" s="20">
        <v>24.8</v>
      </c>
      <c r="G598" s="20">
        <v>978.13</v>
      </c>
    </row>
    <row r="599" spans="1:7" x14ac:dyDescent="0.35">
      <c r="A599" s="20" t="s">
        <v>84</v>
      </c>
      <c r="B599" s="20" t="s">
        <v>73</v>
      </c>
      <c r="C599" s="20">
        <v>2012</v>
      </c>
      <c r="D599" s="20">
        <v>253</v>
      </c>
      <c r="E599" s="21">
        <v>2576</v>
      </c>
      <c r="F599" s="20">
        <v>24.3</v>
      </c>
      <c r="G599" s="20">
        <v>773.47</v>
      </c>
    </row>
    <row r="600" spans="1:7" x14ac:dyDescent="0.35">
      <c r="A600" s="20" t="s">
        <v>68</v>
      </c>
      <c r="B600" s="20" t="s">
        <v>73</v>
      </c>
      <c r="C600" s="20">
        <v>2012</v>
      </c>
      <c r="D600" s="20">
        <v>46857</v>
      </c>
      <c r="E600" s="21">
        <v>448054.2</v>
      </c>
      <c r="F600" s="20">
        <v>21.5</v>
      </c>
      <c r="G600" s="20">
        <v>715.31</v>
      </c>
    </row>
    <row r="601" spans="1:7" x14ac:dyDescent="0.35">
      <c r="A601" s="20" t="s">
        <v>0</v>
      </c>
      <c r="B601" s="20" t="s">
        <v>28</v>
      </c>
      <c r="C601" s="20">
        <v>2011</v>
      </c>
      <c r="D601" s="20">
        <v>104</v>
      </c>
      <c r="E601" s="21">
        <v>952.5</v>
      </c>
      <c r="F601" s="20">
        <v>23.1</v>
      </c>
      <c r="G601" s="20">
        <v>1041.3499999999999</v>
      </c>
    </row>
    <row r="602" spans="1:7" x14ac:dyDescent="0.35">
      <c r="A602" s="20" t="s">
        <v>30</v>
      </c>
      <c r="B602" s="20" t="s">
        <v>28</v>
      </c>
      <c r="C602" s="20">
        <v>2011</v>
      </c>
      <c r="D602" s="20">
        <v>1189</v>
      </c>
      <c r="E602" s="21">
        <v>29982.5</v>
      </c>
      <c r="F602" s="20">
        <v>17.399999999999999</v>
      </c>
      <c r="G602" s="20">
        <v>253.63</v>
      </c>
    </row>
    <row r="603" spans="1:7" x14ac:dyDescent="0.35">
      <c r="A603" s="20" t="s">
        <v>2</v>
      </c>
      <c r="B603" s="20" t="s">
        <v>28</v>
      </c>
      <c r="C603" s="20">
        <v>2011</v>
      </c>
      <c r="D603" s="20">
        <v>81</v>
      </c>
      <c r="E603" s="21"/>
      <c r="F603" s="20"/>
      <c r="G603" s="20"/>
    </row>
    <row r="604" spans="1:7" x14ac:dyDescent="0.35">
      <c r="A604" s="20" t="s">
        <v>31</v>
      </c>
      <c r="B604" s="20" t="s">
        <v>28</v>
      </c>
      <c r="C604" s="20">
        <v>2011</v>
      </c>
      <c r="D604" s="20">
        <v>92791</v>
      </c>
      <c r="E604" s="21">
        <v>558794.6</v>
      </c>
      <c r="F604" s="20">
        <v>23.2</v>
      </c>
      <c r="G604" s="20">
        <v>754.01</v>
      </c>
    </row>
    <row r="605" spans="1:7" x14ac:dyDescent="0.35">
      <c r="A605" s="20" t="s">
        <v>3</v>
      </c>
      <c r="B605" s="20" t="s">
        <v>28</v>
      </c>
      <c r="C605" s="20">
        <v>2011</v>
      </c>
      <c r="D605" s="20">
        <v>6771</v>
      </c>
      <c r="E605" s="21">
        <v>54460.9</v>
      </c>
      <c r="F605" s="20">
        <v>20.3</v>
      </c>
      <c r="G605" s="20">
        <v>356.39</v>
      </c>
    </row>
    <row r="606" spans="1:7" x14ac:dyDescent="0.35">
      <c r="A606" s="20" t="s">
        <v>97</v>
      </c>
      <c r="B606" s="20" t="s">
        <v>28</v>
      </c>
      <c r="C606" s="20">
        <v>2011</v>
      </c>
      <c r="D606" s="20">
        <v>152</v>
      </c>
      <c r="E606" s="21">
        <v>576</v>
      </c>
      <c r="F606" s="20">
        <v>20.9</v>
      </c>
      <c r="G606" s="20">
        <v>436.58</v>
      </c>
    </row>
    <row r="607" spans="1:7" x14ac:dyDescent="0.35">
      <c r="A607" s="20" t="s">
        <v>4</v>
      </c>
      <c r="B607" s="20" t="s">
        <v>28</v>
      </c>
      <c r="C607" s="20">
        <v>2011</v>
      </c>
      <c r="D607" s="20">
        <v>23689</v>
      </c>
      <c r="E607" s="21">
        <v>313901.5</v>
      </c>
      <c r="F607" s="20">
        <v>19.600000000000001</v>
      </c>
      <c r="G607" s="20">
        <v>301.98</v>
      </c>
    </row>
    <row r="608" spans="1:7" x14ac:dyDescent="0.35">
      <c r="A608" s="20" t="s">
        <v>5</v>
      </c>
      <c r="B608" s="20" t="s">
        <v>28</v>
      </c>
      <c r="C608" s="20">
        <v>2011</v>
      </c>
      <c r="D608" s="20">
        <v>1536</v>
      </c>
      <c r="E608" s="21">
        <v>11176.2</v>
      </c>
      <c r="F608" s="20">
        <v>23.1</v>
      </c>
      <c r="G608" s="20">
        <v>783.24</v>
      </c>
    </row>
    <row r="609" spans="1:7" x14ac:dyDescent="0.35">
      <c r="A609" s="20" t="s">
        <v>98</v>
      </c>
      <c r="B609" s="20" t="s">
        <v>28</v>
      </c>
      <c r="C609" s="20">
        <v>2011</v>
      </c>
      <c r="D609" s="20">
        <v>51</v>
      </c>
      <c r="E609" s="21">
        <v>37.5</v>
      </c>
      <c r="F609" s="20">
        <v>23.3</v>
      </c>
      <c r="G609" s="20">
        <v>1333.33</v>
      </c>
    </row>
    <row r="610" spans="1:7" x14ac:dyDescent="0.35">
      <c r="A610" s="20" t="s">
        <v>6</v>
      </c>
      <c r="B610" s="20" t="s">
        <v>28</v>
      </c>
      <c r="C610" s="20">
        <v>2011</v>
      </c>
      <c r="D610" s="20">
        <v>266</v>
      </c>
      <c r="E610" s="21">
        <v>648.79999999999995</v>
      </c>
      <c r="F610" s="20">
        <v>22.8</v>
      </c>
      <c r="G610" s="20">
        <v>1542.53</v>
      </c>
    </row>
    <row r="611" spans="1:7" x14ac:dyDescent="0.35">
      <c r="A611" s="20" t="s">
        <v>7</v>
      </c>
      <c r="B611" s="20" t="s">
        <v>28</v>
      </c>
      <c r="C611" s="20">
        <v>2011</v>
      </c>
      <c r="D611" s="20">
        <v>64</v>
      </c>
      <c r="E611" s="21">
        <v>426.8</v>
      </c>
      <c r="F611" s="20">
        <v>23</v>
      </c>
      <c r="G611" s="20">
        <v>937.16</v>
      </c>
    </row>
    <row r="612" spans="1:7" x14ac:dyDescent="0.35">
      <c r="A612" s="20" t="s">
        <v>8</v>
      </c>
      <c r="B612" s="20" t="s">
        <v>28</v>
      </c>
      <c r="C612" s="20">
        <v>2011</v>
      </c>
      <c r="D612" s="20">
        <v>1216</v>
      </c>
      <c r="E612" s="21">
        <v>6035.5</v>
      </c>
      <c r="F612" s="20">
        <v>22</v>
      </c>
      <c r="G612" s="20">
        <v>536.97</v>
      </c>
    </row>
    <row r="613" spans="1:7" x14ac:dyDescent="0.35">
      <c r="A613" s="20" t="s">
        <v>9</v>
      </c>
      <c r="B613" s="20" t="s">
        <v>28</v>
      </c>
      <c r="C613" s="20">
        <v>2011</v>
      </c>
      <c r="D613" s="20">
        <v>107</v>
      </c>
      <c r="E613" s="21">
        <v>601.70000000000005</v>
      </c>
      <c r="F613" s="20">
        <v>22.3</v>
      </c>
      <c r="G613" s="20">
        <v>1170.77</v>
      </c>
    </row>
    <row r="614" spans="1:7" x14ac:dyDescent="0.35">
      <c r="A614" s="20" t="s">
        <v>33</v>
      </c>
      <c r="B614" s="20" t="s">
        <v>28</v>
      </c>
      <c r="C614" s="20">
        <v>2011</v>
      </c>
      <c r="D614" s="20">
        <v>1705</v>
      </c>
      <c r="E614" s="21">
        <v>23464.7</v>
      </c>
      <c r="F614" s="20">
        <v>22.7</v>
      </c>
      <c r="G614" s="20">
        <v>543.96</v>
      </c>
    </row>
    <row r="615" spans="1:7" x14ac:dyDescent="0.35">
      <c r="A615" s="20" t="s">
        <v>10</v>
      </c>
      <c r="B615" s="20" t="s">
        <v>28</v>
      </c>
      <c r="C615" s="20">
        <v>2011</v>
      </c>
      <c r="D615" s="20">
        <v>3119</v>
      </c>
      <c r="E615" s="21">
        <v>65603.199999999997</v>
      </c>
      <c r="F615" s="20">
        <v>21.3</v>
      </c>
      <c r="G615" s="20">
        <v>392.76</v>
      </c>
    </row>
    <row r="616" spans="1:7" x14ac:dyDescent="0.35">
      <c r="A616" s="20" t="s">
        <v>11</v>
      </c>
      <c r="B616" s="20" t="s">
        <v>28</v>
      </c>
      <c r="C616" s="20">
        <v>2011</v>
      </c>
      <c r="D616" s="20">
        <v>256</v>
      </c>
      <c r="E616" s="21">
        <v>2044.7</v>
      </c>
      <c r="F616" s="20">
        <v>23.3</v>
      </c>
      <c r="G616" s="20">
        <v>554.29999999999995</v>
      </c>
    </row>
    <row r="617" spans="1:7" x14ac:dyDescent="0.35">
      <c r="A617" s="20" t="s">
        <v>23</v>
      </c>
      <c r="B617" s="20" t="s">
        <v>28</v>
      </c>
      <c r="C617" s="20">
        <v>2011</v>
      </c>
      <c r="D617" s="20">
        <v>3833</v>
      </c>
      <c r="E617" s="21">
        <v>1049.2</v>
      </c>
      <c r="F617" s="20">
        <v>20.8</v>
      </c>
      <c r="G617" s="20">
        <v>315.64999999999998</v>
      </c>
    </row>
    <row r="618" spans="1:7" x14ac:dyDescent="0.35">
      <c r="A618" s="20" t="s">
        <v>34</v>
      </c>
      <c r="B618" s="20" t="s">
        <v>28</v>
      </c>
      <c r="C618" s="20">
        <v>2011</v>
      </c>
      <c r="D618" s="20">
        <v>290</v>
      </c>
      <c r="E618" s="21">
        <v>1472.8</v>
      </c>
      <c r="F618" s="20">
        <v>20.7</v>
      </c>
      <c r="G618" s="20">
        <v>288.63</v>
      </c>
    </row>
    <row r="619" spans="1:7" x14ac:dyDescent="0.35">
      <c r="A619" s="20" t="s">
        <v>13</v>
      </c>
      <c r="B619" s="20" t="s">
        <v>28</v>
      </c>
      <c r="C619" s="20">
        <v>2011</v>
      </c>
      <c r="D619" s="20">
        <v>432</v>
      </c>
      <c r="E619" s="21">
        <v>859.9</v>
      </c>
      <c r="F619" s="20">
        <v>22.6</v>
      </c>
      <c r="G619" s="20">
        <v>1514.02</v>
      </c>
    </row>
    <row r="620" spans="1:7" x14ac:dyDescent="0.35">
      <c r="A620" s="20" t="s">
        <v>35</v>
      </c>
      <c r="B620" s="20" t="s">
        <v>28</v>
      </c>
      <c r="C620" s="20">
        <v>2011</v>
      </c>
      <c r="D620" s="20">
        <v>12529</v>
      </c>
      <c r="E620" s="21">
        <v>173568.2</v>
      </c>
      <c r="F620" s="20">
        <v>22.2</v>
      </c>
      <c r="G620" s="20">
        <v>499.52</v>
      </c>
    </row>
    <row r="621" spans="1:7" x14ac:dyDescent="0.35">
      <c r="A621" s="20" t="s">
        <v>14</v>
      </c>
      <c r="B621" s="20" t="s">
        <v>28</v>
      </c>
      <c r="C621" s="20">
        <v>2011</v>
      </c>
      <c r="D621" s="20">
        <v>353</v>
      </c>
      <c r="E621" s="21">
        <v>998.3</v>
      </c>
      <c r="F621" s="20">
        <v>23.2</v>
      </c>
      <c r="G621" s="20">
        <v>1786.75</v>
      </c>
    </row>
    <row r="622" spans="1:7" x14ac:dyDescent="0.35">
      <c r="A622" s="20" t="s">
        <v>15</v>
      </c>
      <c r="B622" s="20" t="s">
        <v>28</v>
      </c>
      <c r="C622" s="20">
        <v>2011</v>
      </c>
      <c r="D622" s="20">
        <v>15248</v>
      </c>
      <c r="E622" s="21">
        <v>79074.600000000006</v>
      </c>
      <c r="F622" s="20">
        <v>22.7</v>
      </c>
      <c r="G622" s="20">
        <v>765.12</v>
      </c>
    </row>
    <row r="623" spans="1:7" x14ac:dyDescent="0.35">
      <c r="A623" s="20" t="s">
        <v>16</v>
      </c>
      <c r="B623" s="20" t="s">
        <v>28</v>
      </c>
      <c r="C623" s="20">
        <v>2011</v>
      </c>
      <c r="D623" s="20">
        <v>211</v>
      </c>
      <c r="E623" s="21">
        <v>609.4</v>
      </c>
      <c r="F623" s="20">
        <v>23.1</v>
      </c>
      <c r="G623" s="20">
        <v>1422.96</v>
      </c>
    </row>
    <row r="624" spans="1:7" x14ac:dyDescent="0.35">
      <c r="A624" s="20" t="s">
        <v>17</v>
      </c>
      <c r="B624" s="20" t="s">
        <v>28</v>
      </c>
      <c r="C624" s="20">
        <v>2011</v>
      </c>
      <c r="D624" s="20">
        <v>886</v>
      </c>
      <c r="E624" s="21">
        <v>6520.8</v>
      </c>
      <c r="F624" s="20">
        <v>21</v>
      </c>
      <c r="G624" s="20">
        <v>661.08</v>
      </c>
    </row>
    <row r="625" spans="1:7" x14ac:dyDescent="0.35">
      <c r="A625" s="20" t="s">
        <v>100</v>
      </c>
      <c r="B625" s="20" t="s">
        <v>28</v>
      </c>
      <c r="C625" s="20">
        <v>2011</v>
      </c>
      <c r="D625" s="20">
        <v>198</v>
      </c>
      <c r="E625" s="21">
        <v>6</v>
      </c>
      <c r="F625" s="20">
        <v>23.4</v>
      </c>
      <c r="G625" s="20">
        <v>1437.5</v>
      </c>
    </row>
    <row r="626" spans="1:7" x14ac:dyDescent="0.35">
      <c r="A626" s="20" t="s">
        <v>18</v>
      </c>
      <c r="B626" s="20" t="s">
        <v>28</v>
      </c>
      <c r="C626" s="20">
        <v>2011</v>
      </c>
      <c r="D626" s="20">
        <v>902</v>
      </c>
      <c r="E626" s="21">
        <v>20893.2</v>
      </c>
      <c r="F626" s="20">
        <v>20.399999999999999</v>
      </c>
      <c r="G626" s="20">
        <v>413.07</v>
      </c>
    </row>
    <row r="627" spans="1:7" x14ac:dyDescent="0.35">
      <c r="A627" s="20" t="s">
        <v>19</v>
      </c>
      <c r="B627" s="20" t="s">
        <v>28</v>
      </c>
      <c r="C627" s="20">
        <v>2011</v>
      </c>
      <c r="D627" s="20">
        <v>122</v>
      </c>
      <c r="E627" s="21">
        <v>41.1</v>
      </c>
      <c r="F627" s="20">
        <v>26.4</v>
      </c>
      <c r="G627" s="20">
        <v>1457.09</v>
      </c>
    </row>
    <row r="628" spans="1:7" x14ac:dyDescent="0.35">
      <c r="A628" s="20" t="s">
        <v>20</v>
      </c>
      <c r="B628" s="20" t="s">
        <v>28</v>
      </c>
      <c r="C628" s="20">
        <v>2011</v>
      </c>
      <c r="D628" s="20">
        <v>856</v>
      </c>
      <c r="E628" s="21">
        <v>25757.5</v>
      </c>
      <c r="F628" s="20">
        <v>19.5</v>
      </c>
      <c r="G628" s="20">
        <v>299.98</v>
      </c>
    </row>
    <row r="629" spans="1:7" x14ac:dyDescent="0.35">
      <c r="A629" s="20" t="s">
        <v>21</v>
      </c>
      <c r="B629" s="20" t="s">
        <v>28</v>
      </c>
      <c r="C629" s="20">
        <v>2011</v>
      </c>
      <c r="D629" s="20">
        <v>89</v>
      </c>
      <c r="E629" s="21">
        <v>877.9</v>
      </c>
      <c r="F629" s="20">
        <v>23.6</v>
      </c>
      <c r="G629" s="20">
        <v>581.77</v>
      </c>
    </row>
    <row r="630" spans="1:7" x14ac:dyDescent="0.35">
      <c r="A630" s="20" t="s">
        <v>22</v>
      </c>
      <c r="B630" s="20" t="s">
        <v>28</v>
      </c>
      <c r="C630" s="20">
        <v>2011</v>
      </c>
      <c r="D630" s="20">
        <v>2936</v>
      </c>
      <c r="E630" s="21">
        <v>18000.099999999999</v>
      </c>
      <c r="F630" s="20">
        <v>24.5</v>
      </c>
      <c r="G630" s="20">
        <v>623.20000000000005</v>
      </c>
    </row>
    <row r="631" spans="1:7" x14ac:dyDescent="0.35">
      <c r="A631" s="20" t="s">
        <v>38</v>
      </c>
      <c r="B631" s="20" t="s">
        <v>28</v>
      </c>
      <c r="C631" s="20">
        <v>2011</v>
      </c>
      <c r="D631" s="20">
        <v>3835</v>
      </c>
      <c r="E631" s="21">
        <v>27756.1</v>
      </c>
      <c r="F631" s="20">
        <v>21.9</v>
      </c>
      <c r="G631" s="20">
        <v>827.35</v>
      </c>
    </row>
    <row r="632" spans="1:7" x14ac:dyDescent="0.35">
      <c r="A632" s="20" t="s">
        <v>39</v>
      </c>
      <c r="B632" s="20" t="s">
        <v>73</v>
      </c>
      <c r="C632" s="20">
        <v>2011</v>
      </c>
      <c r="D632" s="20">
        <v>46</v>
      </c>
      <c r="E632" s="21">
        <v>170</v>
      </c>
      <c r="F632" s="20">
        <v>24</v>
      </c>
      <c r="G632" s="20">
        <v>1416.16</v>
      </c>
    </row>
    <row r="633" spans="1:7" x14ac:dyDescent="0.35">
      <c r="A633" s="20" t="s">
        <v>74</v>
      </c>
      <c r="B633" s="20" t="s">
        <v>73</v>
      </c>
      <c r="C633" s="20">
        <v>2011</v>
      </c>
      <c r="D633" s="20">
        <v>1062</v>
      </c>
      <c r="E633" s="21">
        <v>8510.1</v>
      </c>
      <c r="F633" s="20">
        <v>20.9</v>
      </c>
      <c r="G633" s="20">
        <v>409.86</v>
      </c>
    </row>
    <row r="634" spans="1:7" x14ac:dyDescent="0.35">
      <c r="A634" s="20" t="s">
        <v>40</v>
      </c>
      <c r="B634" s="20" t="s">
        <v>73</v>
      </c>
      <c r="C634" s="20">
        <v>2011</v>
      </c>
      <c r="D634" s="20">
        <v>6621</v>
      </c>
      <c r="E634" s="21">
        <v>45349.4</v>
      </c>
      <c r="F634" s="20">
        <v>23.1</v>
      </c>
      <c r="G634" s="20">
        <v>370.73</v>
      </c>
    </row>
    <row r="635" spans="1:7" x14ac:dyDescent="0.35">
      <c r="A635" s="20" t="s">
        <v>41</v>
      </c>
      <c r="B635" s="20" t="s">
        <v>73</v>
      </c>
      <c r="C635" s="20">
        <v>2011</v>
      </c>
      <c r="D635" s="20">
        <v>3320</v>
      </c>
      <c r="E635" s="21">
        <v>10859.9</v>
      </c>
      <c r="F635" s="20">
        <v>23.9</v>
      </c>
      <c r="G635" s="20">
        <v>1672.32</v>
      </c>
    </row>
    <row r="636" spans="1:7" x14ac:dyDescent="0.35">
      <c r="A636" s="20" t="s">
        <v>42</v>
      </c>
      <c r="B636" s="20" t="s">
        <v>73</v>
      </c>
      <c r="C636" s="20">
        <v>2011</v>
      </c>
      <c r="D636" s="20">
        <v>75804</v>
      </c>
      <c r="E636" s="21">
        <v>384302.2</v>
      </c>
      <c r="F636" s="20">
        <v>23.6</v>
      </c>
      <c r="G636" s="20">
        <v>1158.1600000000001</v>
      </c>
    </row>
    <row r="637" spans="1:7" x14ac:dyDescent="0.35">
      <c r="A637" s="20" t="s">
        <v>43</v>
      </c>
      <c r="B637" s="20" t="s">
        <v>73</v>
      </c>
      <c r="C637" s="20">
        <v>2011</v>
      </c>
      <c r="D637" s="20">
        <v>3291</v>
      </c>
      <c r="E637" s="21">
        <v>13032.8</v>
      </c>
      <c r="F637" s="20">
        <v>22.5</v>
      </c>
      <c r="G637" s="20">
        <v>468</v>
      </c>
    </row>
    <row r="638" spans="1:7" x14ac:dyDescent="0.35">
      <c r="A638" s="20" t="s">
        <v>44</v>
      </c>
      <c r="B638" s="20" t="s">
        <v>73</v>
      </c>
      <c r="C638" s="20">
        <v>2011</v>
      </c>
      <c r="D638" s="20">
        <v>56</v>
      </c>
      <c r="E638" s="21">
        <v>110.8</v>
      </c>
      <c r="F638" s="20">
        <v>20.3</v>
      </c>
      <c r="G638" s="20">
        <v>893.4</v>
      </c>
    </row>
    <row r="639" spans="1:7" x14ac:dyDescent="0.35">
      <c r="A639" s="20" t="s">
        <v>45</v>
      </c>
      <c r="B639" s="20" t="s">
        <v>73</v>
      </c>
      <c r="C639" s="20">
        <v>2011</v>
      </c>
      <c r="D639" s="20">
        <v>782</v>
      </c>
      <c r="E639" s="21">
        <v>5216.8999999999996</v>
      </c>
      <c r="F639" s="20">
        <v>23.5</v>
      </c>
      <c r="G639" s="20">
        <v>346.13</v>
      </c>
    </row>
    <row r="640" spans="1:7" x14ac:dyDescent="0.35">
      <c r="A640" s="20" t="s">
        <v>46</v>
      </c>
      <c r="B640" s="20" t="s">
        <v>73</v>
      </c>
      <c r="C640" s="20">
        <v>2011</v>
      </c>
      <c r="D640" s="20">
        <v>84</v>
      </c>
      <c r="E640" s="21">
        <v>2221.3000000000002</v>
      </c>
      <c r="F640" s="20">
        <v>22.3</v>
      </c>
      <c r="G640" s="20">
        <v>359.29</v>
      </c>
    </row>
    <row r="641" spans="1:7" x14ac:dyDescent="0.35">
      <c r="A641" s="20" t="s">
        <v>47</v>
      </c>
      <c r="B641" s="20" t="s">
        <v>73</v>
      </c>
      <c r="C641" s="20">
        <v>2011</v>
      </c>
      <c r="D641" s="20">
        <v>86</v>
      </c>
      <c r="E641" s="21">
        <v>344</v>
      </c>
      <c r="F641" s="20">
        <v>21.9</v>
      </c>
      <c r="G641" s="20">
        <v>1637.72</v>
      </c>
    </row>
    <row r="642" spans="1:7" x14ac:dyDescent="0.35">
      <c r="A642" s="20" t="s">
        <v>85</v>
      </c>
      <c r="B642" s="20" t="s">
        <v>73</v>
      </c>
      <c r="C642" s="20">
        <v>2011</v>
      </c>
      <c r="D642" s="20">
        <v>99</v>
      </c>
      <c r="E642" s="21">
        <v>510.1</v>
      </c>
      <c r="F642" s="20">
        <v>23.7</v>
      </c>
      <c r="G642" s="20">
        <v>971.81</v>
      </c>
    </row>
    <row r="643" spans="1:7" x14ac:dyDescent="0.35">
      <c r="A643" s="20" t="s">
        <v>48</v>
      </c>
      <c r="B643" s="20" t="s">
        <v>73</v>
      </c>
      <c r="C643" s="20">
        <v>2011</v>
      </c>
      <c r="D643" s="20">
        <v>51</v>
      </c>
      <c r="E643" s="21">
        <v>138.19999999999999</v>
      </c>
      <c r="F643" s="20">
        <v>22.8</v>
      </c>
      <c r="G643" s="20">
        <v>1492.97</v>
      </c>
    </row>
    <row r="644" spans="1:7" x14ac:dyDescent="0.35">
      <c r="A644" s="20" t="s">
        <v>49</v>
      </c>
      <c r="B644" s="20" t="s">
        <v>73</v>
      </c>
      <c r="C644" s="20">
        <v>2011</v>
      </c>
      <c r="D644" s="20">
        <v>106</v>
      </c>
      <c r="E644" s="21">
        <v>341.3</v>
      </c>
      <c r="F644" s="20">
        <v>22.7</v>
      </c>
      <c r="G644" s="20">
        <v>1255.47</v>
      </c>
    </row>
    <row r="645" spans="1:7" x14ac:dyDescent="0.35">
      <c r="A645" s="21" t="s">
        <v>50</v>
      </c>
      <c r="B645" s="20" t="s">
        <v>73</v>
      </c>
      <c r="C645" s="20">
        <v>2011</v>
      </c>
      <c r="D645" s="20">
        <v>47</v>
      </c>
      <c r="E645" s="21">
        <v>721.5</v>
      </c>
      <c r="F645" s="20">
        <v>20.6</v>
      </c>
      <c r="G645" s="20">
        <v>400</v>
      </c>
    </row>
    <row r="646" spans="1:7" x14ac:dyDescent="0.35">
      <c r="A646" s="20" t="s">
        <v>75</v>
      </c>
      <c r="B646" s="20" t="s">
        <v>73</v>
      </c>
      <c r="C646" s="20">
        <v>2011</v>
      </c>
      <c r="D646" s="20">
        <v>308</v>
      </c>
      <c r="E646" s="21">
        <v>1500.5</v>
      </c>
      <c r="F646" s="20">
        <v>20.9</v>
      </c>
      <c r="G646" s="20">
        <v>576.20000000000005</v>
      </c>
    </row>
    <row r="647" spans="1:7" x14ac:dyDescent="0.35">
      <c r="A647" s="20" t="s">
        <v>76</v>
      </c>
      <c r="B647" s="20" t="s">
        <v>73</v>
      </c>
      <c r="C647" s="20">
        <v>2011</v>
      </c>
      <c r="D647" s="20">
        <v>6213</v>
      </c>
      <c r="E647" s="21">
        <v>70083.3</v>
      </c>
      <c r="F647" s="20">
        <v>21.5</v>
      </c>
      <c r="G647" s="20">
        <v>374.13</v>
      </c>
    </row>
    <row r="648" spans="1:7" x14ac:dyDescent="0.35">
      <c r="A648" s="20" t="s">
        <v>53</v>
      </c>
      <c r="B648" s="20" t="s">
        <v>73</v>
      </c>
      <c r="C648" s="20">
        <v>2011</v>
      </c>
      <c r="D648" s="20">
        <v>1611</v>
      </c>
      <c r="E648" s="21">
        <v>8023.9</v>
      </c>
      <c r="F648" s="20">
        <v>23.2</v>
      </c>
      <c r="G648" s="20">
        <v>1296.67</v>
      </c>
    </row>
    <row r="649" spans="1:7" x14ac:dyDescent="0.35">
      <c r="A649" s="20" t="s">
        <v>54</v>
      </c>
      <c r="B649" s="20" t="s">
        <v>73</v>
      </c>
      <c r="C649" s="20">
        <v>2011</v>
      </c>
      <c r="D649" s="20">
        <v>44849</v>
      </c>
      <c r="E649" s="21">
        <v>286340.40000000002</v>
      </c>
      <c r="F649" s="20">
        <v>23.8</v>
      </c>
      <c r="G649" s="20">
        <v>693.62</v>
      </c>
    </row>
    <row r="650" spans="1:7" x14ac:dyDescent="0.35">
      <c r="A650" s="20" t="s">
        <v>77</v>
      </c>
      <c r="B650" s="20" t="s">
        <v>73</v>
      </c>
      <c r="C650" s="20">
        <v>2011</v>
      </c>
      <c r="D650" s="20">
        <v>182</v>
      </c>
      <c r="E650" s="21">
        <v>461.8</v>
      </c>
      <c r="F650" s="20">
        <v>21.1</v>
      </c>
      <c r="G650" s="20">
        <v>2381.36</v>
      </c>
    </row>
    <row r="651" spans="1:7" x14ac:dyDescent="0.35">
      <c r="A651" s="20" t="s">
        <v>55</v>
      </c>
      <c r="B651" s="20" t="s">
        <v>73</v>
      </c>
      <c r="C651" s="20">
        <v>2011</v>
      </c>
      <c r="D651" s="20">
        <v>657</v>
      </c>
      <c r="E651" s="21">
        <v>7758</v>
      </c>
      <c r="F651" s="20">
        <v>23.8</v>
      </c>
      <c r="G651" s="20">
        <v>268.2</v>
      </c>
    </row>
    <row r="652" spans="1:7" x14ac:dyDescent="0.35">
      <c r="A652" s="20" t="s">
        <v>56</v>
      </c>
      <c r="B652" s="20" t="s">
        <v>73</v>
      </c>
      <c r="C652" s="20">
        <v>2011</v>
      </c>
      <c r="D652" s="20">
        <v>76</v>
      </c>
      <c r="E652" s="21">
        <v>293.39999999999998</v>
      </c>
      <c r="F652" s="20">
        <v>23.5</v>
      </c>
      <c r="G652" s="20">
        <v>799.08</v>
      </c>
    </row>
    <row r="653" spans="1:7" x14ac:dyDescent="0.35">
      <c r="A653" s="20" t="s">
        <v>78</v>
      </c>
      <c r="B653" s="20" t="s">
        <v>73</v>
      </c>
      <c r="C653" s="20">
        <v>2011</v>
      </c>
      <c r="D653" s="20">
        <v>855</v>
      </c>
      <c r="E653" s="21">
        <v>3559.8</v>
      </c>
      <c r="F653" s="20">
        <v>22.3</v>
      </c>
      <c r="G653" s="20">
        <v>1234.48</v>
      </c>
    </row>
    <row r="654" spans="1:7" x14ac:dyDescent="0.35">
      <c r="A654" s="20" t="s">
        <v>79</v>
      </c>
      <c r="B654" s="20" t="s">
        <v>73</v>
      </c>
      <c r="C654" s="20">
        <v>2011</v>
      </c>
      <c r="D654" s="20">
        <v>219</v>
      </c>
      <c r="E654" s="21">
        <v>313.2</v>
      </c>
      <c r="F654" s="20">
        <v>24.8</v>
      </c>
      <c r="G654" s="20">
        <v>579.91999999999996</v>
      </c>
    </row>
    <row r="655" spans="1:7" x14ac:dyDescent="0.35">
      <c r="A655" s="20" t="s">
        <v>57</v>
      </c>
      <c r="B655" s="20" t="s">
        <v>73</v>
      </c>
      <c r="C655" s="20">
        <v>2011</v>
      </c>
      <c r="D655" s="20">
        <v>151</v>
      </c>
      <c r="E655" s="21">
        <v>379.9</v>
      </c>
      <c r="F655" s="20">
        <v>23.5</v>
      </c>
      <c r="G655" s="20">
        <v>921.98</v>
      </c>
    </row>
    <row r="656" spans="1:7" x14ac:dyDescent="0.35">
      <c r="A656" s="20" t="s">
        <v>69</v>
      </c>
      <c r="B656" s="20" t="s">
        <v>73</v>
      </c>
      <c r="C656" s="20">
        <v>2011</v>
      </c>
      <c r="D656" s="20">
        <v>5856</v>
      </c>
      <c r="E656" s="21">
        <v>12007.9</v>
      </c>
      <c r="F656" s="20">
        <v>20.7</v>
      </c>
      <c r="G656" s="20">
        <v>256.79000000000002</v>
      </c>
    </row>
    <row r="657" spans="1:7" x14ac:dyDescent="0.35">
      <c r="A657" s="20" t="s">
        <v>58</v>
      </c>
      <c r="B657" s="20" t="s">
        <v>73</v>
      </c>
      <c r="C657" s="20">
        <v>2011</v>
      </c>
      <c r="D657" s="20">
        <v>1998</v>
      </c>
      <c r="E657" s="21">
        <v>14158.4</v>
      </c>
      <c r="F657" s="20">
        <v>24.4</v>
      </c>
      <c r="G657" s="20">
        <v>1279.3599999999999</v>
      </c>
    </row>
    <row r="658" spans="1:7" x14ac:dyDescent="0.35">
      <c r="A658" s="20" t="s">
        <v>59</v>
      </c>
      <c r="B658" s="20" t="s">
        <v>73</v>
      </c>
      <c r="C658" s="20">
        <v>2011</v>
      </c>
      <c r="D658" s="20">
        <v>7756</v>
      </c>
      <c r="E658" s="21">
        <v>58575.199999999997</v>
      </c>
      <c r="F658" s="20">
        <v>23.1</v>
      </c>
      <c r="G658" s="20">
        <v>925.53</v>
      </c>
    </row>
    <row r="659" spans="1:7" x14ac:dyDescent="0.35">
      <c r="A659" s="20" t="s">
        <v>60</v>
      </c>
      <c r="B659" s="20" t="s">
        <v>73</v>
      </c>
      <c r="C659" s="20">
        <v>2011</v>
      </c>
      <c r="D659" s="20">
        <v>36988</v>
      </c>
      <c r="E659" s="21">
        <v>170450.1</v>
      </c>
      <c r="F659" s="20">
        <v>24</v>
      </c>
      <c r="G659" s="20">
        <v>1272.1500000000001</v>
      </c>
    </row>
    <row r="660" spans="1:7" x14ac:dyDescent="0.35">
      <c r="A660" s="20" t="s">
        <v>61</v>
      </c>
      <c r="B660" s="20" t="s">
        <v>73</v>
      </c>
      <c r="C660" s="20">
        <v>2011</v>
      </c>
      <c r="D660" s="20">
        <v>55</v>
      </c>
      <c r="E660" s="21">
        <v>72.099999999999994</v>
      </c>
      <c r="F660" s="20">
        <v>25.7</v>
      </c>
      <c r="G660" s="20">
        <v>1334.53</v>
      </c>
    </row>
    <row r="661" spans="1:7" x14ac:dyDescent="0.35">
      <c r="A661" s="20" t="s">
        <v>62</v>
      </c>
      <c r="B661" s="20" t="s">
        <v>73</v>
      </c>
      <c r="C661" s="20">
        <v>2011</v>
      </c>
      <c r="D661" s="20">
        <v>210</v>
      </c>
      <c r="E661" s="21">
        <v>988.2</v>
      </c>
      <c r="F661" s="20">
        <v>25.2</v>
      </c>
      <c r="G661" s="20">
        <v>1379.98</v>
      </c>
    </row>
    <row r="662" spans="1:7" x14ac:dyDescent="0.35">
      <c r="A662" s="20" t="s">
        <v>63</v>
      </c>
      <c r="B662" s="20" t="s">
        <v>73</v>
      </c>
      <c r="C662" s="20">
        <v>2011</v>
      </c>
      <c r="D662" s="20">
        <v>220</v>
      </c>
      <c r="E662" s="21">
        <v>699.1</v>
      </c>
      <c r="F662" s="20">
        <v>21.6</v>
      </c>
      <c r="G662" s="20">
        <v>311.12</v>
      </c>
    </row>
    <row r="663" spans="1:7" x14ac:dyDescent="0.35">
      <c r="A663" s="20" t="s">
        <v>80</v>
      </c>
      <c r="B663" s="20" t="s">
        <v>73</v>
      </c>
      <c r="C663" s="20">
        <v>2011</v>
      </c>
      <c r="D663" s="20">
        <v>10604</v>
      </c>
      <c r="E663" s="21">
        <v>256276.1</v>
      </c>
      <c r="F663" s="20">
        <v>22.4</v>
      </c>
      <c r="G663" s="20">
        <v>319.16000000000003</v>
      </c>
    </row>
    <row r="664" spans="1:7" x14ac:dyDescent="0.35">
      <c r="A664" s="20" t="s">
        <v>64</v>
      </c>
      <c r="B664" s="20" t="s">
        <v>73</v>
      </c>
      <c r="C664" s="20">
        <v>2011</v>
      </c>
      <c r="D664" s="20">
        <v>5861</v>
      </c>
      <c r="E664" s="21">
        <v>74498.600000000006</v>
      </c>
      <c r="F664" s="20">
        <v>23.1</v>
      </c>
      <c r="G664" s="20">
        <v>347.98</v>
      </c>
    </row>
    <row r="665" spans="1:7" x14ac:dyDescent="0.35">
      <c r="A665" s="20" t="s">
        <v>90</v>
      </c>
      <c r="B665" s="20" t="s">
        <v>73</v>
      </c>
      <c r="C665" s="20">
        <v>2011</v>
      </c>
      <c r="D665" s="20">
        <v>109</v>
      </c>
      <c r="E665" s="21">
        <v>1282.0999999999999</v>
      </c>
      <c r="F665" s="20">
        <v>22.3</v>
      </c>
      <c r="G665" s="20">
        <v>310.79000000000002</v>
      </c>
    </row>
    <row r="666" spans="1:7" x14ac:dyDescent="0.35">
      <c r="A666" s="20" t="s">
        <v>81</v>
      </c>
      <c r="B666" s="20" t="s">
        <v>73</v>
      </c>
      <c r="C666" s="20">
        <v>2011</v>
      </c>
      <c r="D666" s="20">
        <v>1781</v>
      </c>
      <c r="E666" s="21">
        <v>7236</v>
      </c>
      <c r="F666" s="20">
        <v>23.1</v>
      </c>
      <c r="G666" s="20">
        <v>797.08</v>
      </c>
    </row>
    <row r="667" spans="1:7" x14ac:dyDescent="0.35">
      <c r="A667" s="20" t="s">
        <v>65</v>
      </c>
      <c r="B667" s="20" t="s">
        <v>73</v>
      </c>
      <c r="C667" s="20">
        <v>2011</v>
      </c>
      <c r="D667" s="20">
        <v>78</v>
      </c>
      <c r="E667" s="21">
        <v>522.70000000000005</v>
      </c>
      <c r="F667" s="20">
        <v>23.1</v>
      </c>
      <c r="G667" s="20">
        <v>564.92999999999995</v>
      </c>
    </row>
    <row r="668" spans="1:7" x14ac:dyDescent="0.35">
      <c r="A668" s="20" t="s">
        <v>83</v>
      </c>
      <c r="B668" s="20" t="s">
        <v>73</v>
      </c>
      <c r="C668" s="20">
        <v>2011</v>
      </c>
      <c r="D668" s="20">
        <v>18825</v>
      </c>
      <c r="E668" s="21">
        <v>109422.6</v>
      </c>
      <c r="F668" s="20">
        <v>24</v>
      </c>
      <c r="G668" s="20">
        <v>669.42</v>
      </c>
    </row>
    <row r="669" spans="1:7" x14ac:dyDescent="0.35">
      <c r="A669" s="20" t="s">
        <v>66</v>
      </c>
      <c r="B669" s="20" t="s">
        <v>73</v>
      </c>
      <c r="C669" s="20">
        <v>2011</v>
      </c>
      <c r="D669" s="20">
        <v>245</v>
      </c>
      <c r="E669" s="21">
        <v>2763.5</v>
      </c>
      <c r="F669" s="20">
        <v>24.9</v>
      </c>
      <c r="G669" s="20">
        <v>598.57000000000005</v>
      </c>
    </row>
    <row r="670" spans="1:7" x14ac:dyDescent="0.35">
      <c r="A670" s="20" t="s">
        <v>82</v>
      </c>
      <c r="B670" s="20" t="s">
        <v>73</v>
      </c>
      <c r="C670" s="20">
        <v>2011</v>
      </c>
      <c r="D670" s="20">
        <v>877</v>
      </c>
      <c r="E670" s="21">
        <v>9903.6</v>
      </c>
      <c r="F670" s="20">
        <v>23.4</v>
      </c>
      <c r="G670" s="20">
        <v>546.48</v>
      </c>
    </row>
    <row r="671" spans="1:7" x14ac:dyDescent="0.35">
      <c r="A671" s="20" t="s">
        <v>67</v>
      </c>
      <c r="B671" s="20" t="s">
        <v>73</v>
      </c>
      <c r="C671" s="20">
        <v>2011</v>
      </c>
      <c r="D671" s="20">
        <v>78</v>
      </c>
      <c r="E671" s="21">
        <v>387.3</v>
      </c>
      <c r="F671" s="20">
        <v>24.1</v>
      </c>
      <c r="G671" s="20">
        <v>919.84</v>
      </c>
    </row>
    <row r="672" spans="1:7" x14ac:dyDescent="0.35">
      <c r="A672" s="20" t="s">
        <v>84</v>
      </c>
      <c r="B672" s="20" t="s">
        <v>73</v>
      </c>
      <c r="C672" s="20">
        <v>2011</v>
      </c>
      <c r="D672" s="20">
        <v>225</v>
      </c>
      <c r="E672" s="21">
        <v>2009.8</v>
      </c>
      <c r="F672" s="20">
        <v>22.7</v>
      </c>
      <c r="G672" s="20">
        <v>722.45</v>
      </c>
    </row>
    <row r="673" spans="1:7" x14ac:dyDescent="0.35">
      <c r="A673" s="20" t="s">
        <v>68</v>
      </c>
      <c r="B673" s="20" t="s">
        <v>73</v>
      </c>
      <c r="C673" s="20">
        <v>2011</v>
      </c>
      <c r="D673" s="20">
        <v>47869</v>
      </c>
      <c r="E673" s="21">
        <v>345168.1</v>
      </c>
      <c r="F673" s="20">
        <v>21.1</v>
      </c>
      <c r="G673" s="20">
        <v>560.30999999999995</v>
      </c>
    </row>
    <row r="674" spans="1:7" x14ac:dyDescent="0.35">
      <c r="A674" s="20" t="s">
        <v>0</v>
      </c>
      <c r="B674" s="20" t="s">
        <v>28</v>
      </c>
      <c r="C674" s="20">
        <v>2010</v>
      </c>
      <c r="D674" s="20">
        <v>113</v>
      </c>
      <c r="E674" s="21">
        <v>623.70000000000005</v>
      </c>
      <c r="F674" s="20">
        <v>23</v>
      </c>
      <c r="G674" s="20">
        <v>974.23</v>
      </c>
    </row>
    <row r="675" spans="1:7" x14ac:dyDescent="0.35">
      <c r="A675" s="20" t="s">
        <v>30</v>
      </c>
      <c r="B675" s="20" t="s">
        <v>28</v>
      </c>
      <c r="C675" s="20">
        <v>2010</v>
      </c>
      <c r="D675" s="20">
        <v>1222</v>
      </c>
      <c r="E675" s="21">
        <v>33665.800000000003</v>
      </c>
      <c r="F675" s="20">
        <v>18.100000000000001</v>
      </c>
      <c r="G675" s="20">
        <v>178.62</v>
      </c>
    </row>
    <row r="676" spans="1:7" x14ac:dyDescent="0.35">
      <c r="A676" s="20" t="s">
        <v>2</v>
      </c>
      <c r="B676" s="20" t="s">
        <v>28</v>
      </c>
      <c r="C676" s="20">
        <v>2010</v>
      </c>
      <c r="D676" s="20">
        <v>100</v>
      </c>
      <c r="E676" s="21"/>
      <c r="F676" s="20"/>
      <c r="G676" s="20"/>
    </row>
    <row r="677" spans="1:7" x14ac:dyDescent="0.35">
      <c r="A677" s="20" t="s">
        <v>31</v>
      </c>
      <c r="B677" s="20" t="s">
        <v>28</v>
      </c>
      <c r="C677" s="20">
        <v>2010</v>
      </c>
      <c r="D677" s="20">
        <v>91625</v>
      </c>
      <c r="E677" s="21">
        <v>656297.6</v>
      </c>
      <c r="F677" s="20">
        <v>23.3</v>
      </c>
      <c r="G677" s="20">
        <v>716.18</v>
      </c>
    </row>
    <row r="678" spans="1:7" x14ac:dyDescent="0.35">
      <c r="A678" s="20" t="s">
        <v>3</v>
      </c>
      <c r="B678" s="20" t="s">
        <v>28</v>
      </c>
      <c r="C678" s="20">
        <v>2010</v>
      </c>
      <c r="D678" s="20">
        <v>7213</v>
      </c>
      <c r="E678" s="21">
        <v>65069</v>
      </c>
      <c r="F678" s="20">
        <v>19.7</v>
      </c>
      <c r="G678" s="20">
        <v>282.31</v>
      </c>
    </row>
    <row r="679" spans="1:7" x14ac:dyDescent="0.35">
      <c r="A679" s="20" t="s">
        <v>97</v>
      </c>
      <c r="B679" s="20" t="s">
        <v>28</v>
      </c>
      <c r="C679" s="20">
        <v>2010</v>
      </c>
      <c r="D679" s="20">
        <v>149</v>
      </c>
      <c r="E679" s="21">
        <v>715.4</v>
      </c>
      <c r="F679" s="20">
        <v>21.5</v>
      </c>
      <c r="G679" s="20">
        <v>320.25</v>
      </c>
    </row>
    <row r="680" spans="1:7" x14ac:dyDescent="0.35">
      <c r="A680" s="20" t="s">
        <v>4</v>
      </c>
      <c r="B680" s="20" t="s">
        <v>28</v>
      </c>
      <c r="C680" s="20">
        <v>2010</v>
      </c>
      <c r="D680" s="20">
        <v>24618</v>
      </c>
      <c r="E680" s="21">
        <v>325740.40000000002</v>
      </c>
      <c r="F680" s="20">
        <v>20</v>
      </c>
      <c r="G680" s="20">
        <v>241.78</v>
      </c>
    </row>
    <row r="681" spans="1:7" x14ac:dyDescent="0.35">
      <c r="A681" s="20" t="s">
        <v>5</v>
      </c>
      <c r="B681" s="20" t="s">
        <v>28</v>
      </c>
      <c r="C681" s="20">
        <v>2010</v>
      </c>
      <c r="D681" s="20">
        <v>1669</v>
      </c>
      <c r="E681" s="21">
        <v>10953</v>
      </c>
      <c r="F681" s="20">
        <v>23.8</v>
      </c>
      <c r="G681" s="20">
        <v>755.34</v>
      </c>
    </row>
    <row r="682" spans="1:7" x14ac:dyDescent="0.35">
      <c r="A682" s="20" t="s">
        <v>6</v>
      </c>
      <c r="B682" s="20" t="s">
        <v>28</v>
      </c>
      <c r="C682" s="20">
        <v>2010</v>
      </c>
      <c r="D682" s="20">
        <v>210</v>
      </c>
      <c r="E682" s="21">
        <v>693.9</v>
      </c>
      <c r="F682" s="20">
        <v>23.2</v>
      </c>
      <c r="G682" s="20">
        <v>1466.1</v>
      </c>
    </row>
    <row r="683" spans="1:7" x14ac:dyDescent="0.35">
      <c r="A683" s="20" t="s">
        <v>7</v>
      </c>
      <c r="B683" s="20" t="s">
        <v>28</v>
      </c>
      <c r="C683" s="20">
        <v>2010</v>
      </c>
      <c r="D683" s="20">
        <v>56</v>
      </c>
      <c r="E683" s="21">
        <v>386.4</v>
      </c>
      <c r="F683" s="20">
        <v>23.5</v>
      </c>
      <c r="G683" s="20">
        <v>776.25</v>
      </c>
    </row>
    <row r="684" spans="1:7" x14ac:dyDescent="0.35">
      <c r="A684" s="20" t="s">
        <v>8</v>
      </c>
      <c r="B684" s="20" t="s">
        <v>28</v>
      </c>
      <c r="C684" s="20">
        <v>2010</v>
      </c>
      <c r="D684" s="20">
        <v>1316</v>
      </c>
      <c r="E684" s="21">
        <v>6667.4</v>
      </c>
      <c r="F684" s="20">
        <v>21.7</v>
      </c>
      <c r="G684" s="20">
        <v>466.84</v>
      </c>
    </row>
    <row r="685" spans="1:7" x14ac:dyDescent="0.35">
      <c r="A685" s="20" t="s">
        <v>9</v>
      </c>
      <c r="B685" s="20" t="s">
        <v>28</v>
      </c>
      <c r="C685" s="20">
        <v>2010</v>
      </c>
      <c r="D685" s="20">
        <v>101</v>
      </c>
      <c r="E685" s="21">
        <v>585.6</v>
      </c>
      <c r="F685" s="20">
        <v>23.6</v>
      </c>
      <c r="G685" s="20">
        <v>1220.5</v>
      </c>
    </row>
    <row r="686" spans="1:7" x14ac:dyDescent="0.35">
      <c r="A686" s="20" t="s">
        <v>33</v>
      </c>
      <c r="B686" s="20" t="s">
        <v>28</v>
      </c>
      <c r="C686" s="20">
        <v>2010</v>
      </c>
      <c r="D686" s="20">
        <v>1641</v>
      </c>
      <c r="E686" s="21">
        <v>11919.9</v>
      </c>
      <c r="F686" s="20">
        <v>22.6</v>
      </c>
      <c r="G686" s="20">
        <v>581.17999999999995</v>
      </c>
    </row>
    <row r="687" spans="1:7" x14ac:dyDescent="0.35">
      <c r="A687" s="20" t="s">
        <v>10</v>
      </c>
      <c r="B687" s="20" t="s">
        <v>28</v>
      </c>
      <c r="C687" s="20">
        <v>2010</v>
      </c>
      <c r="D687" s="20">
        <v>3173</v>
      </c>
      <c r="E687" s="21">
        <v>71462.8</v>
      </c>
      <c r="F687" s="20">
        <v>21.7</v>
      </c>
      <c r="G687" s="20">
        <v>359.44</v>
      </c>
    </row>
    <row r="688" spans="1:7" x14ac:dyDescent="0.35">
      <c r="A688" s="20" t="s">
        <v>11</v>
      </c>
      <c r="B688" s="20" t="s">
        <v>28</v>
      </c>
      <c r="C688" s="20">
        <v>2010</v>
      </c>
      <c r="D688" s="20">
        <v>262</v>
      </c>
      <c r="E688" s="21">
        <v>2365.9</v>
      </c>
      <c r="F688" s="20">
        <v>23.5</v>
      </c>
      <c r="G688" s="20">
        <v>525.87</v>
      </c>
    </row>
    <row r="689" spans="1:7" x14ac:dyDescent="0.35">
      <c r="A689" s="20" t="s">
        <v>23</v>
      </c>
      <c r="B689" s="20" t="s">
        <v>28</v>
      </c>
      <c r="C689" s="20">
        <v>2010</v>
      </c>
      <c r="D689" s="20">
        <v>3872</v>
      </c>
      <c r="E689" s="21">
        <v>986.6</v>
      </c>
      <c r="F689" s="20">
        <v>21.7</v>
      </c>
      <c r="G689" s="20">
        <v>537.27</v>
      </c>
    </row>
    <row r="690" spans="1:7" x14ac:dyDescent="0.35">
      <c r="A690" s="20" t="s">
        <v>34</v>
      </c>
      <c r="B690" s="20" t="s">
        <v>28</v>
      </c>
      <c r="C690" s="20">
        <v>2010</v>
      </c>
      <c r="D690" s="20">
        <v>315</v>
      </c>
      <c r="E690" s="21">
        <v>1503.9</v>
      </c>
      <c r="F690" s="20">
        <v>20</v>
      </c>
      <c r="G690" s="20">
        <v>249.92</v>
      </c>
    </row>
    <row r="691" spans="1:7" x14ac:dyDescent="0.35">
      <c r="A691" s="20" t="s">
        <v>13</v>
      </c>
      <c r="B691" s="20" t="s">
        <v>28</v>
      </c>
      <c r="C691" s="20">
        <v>2010</v>
      </c>
      <c r="D691" s="20">
        <v>453</v>
      </c>
      <c r="E691" s="21">
        <v>976.4</v>
      </c>
      <c r="F691" s="20">
        <v>23.6</v>
      </c>
      <c r="G691" s="20">
        <v>1445.78</v>
      </c>
    </row>
    <row r="692" spans="1:7" x14ac:dyDescent="0.35">
      <c r="A692" s="20" t="s">
        <v>35</v>
      </c>
      <c r="B692" s="20" t="s">
        <v>28</v>
      </c>
      <c r="C692" s="20">
        <v>2010</v>
      </c>
      <c r="D692" s="20">
        <v>10671</v>
      </c>
      <c r="E692" s="21">
        <v>145607.4</v>
      </c>
      <c r="F692" s="20">
        <v>22.5</v>
      </c>
      <c r="G692" s="20">
        <v>447.92</v>
      </c>
    </row>
    <row r="693" spans="1:7" x14ac:dyDescent="0.35">
      <c r="A693" s="20" t="s">
        <v>14</v>
      </c>
      <c r="B693" s="20" t="s">
        <v>28</v>
      </c>
      <c r="C693" s="20">
        <v>2010</v>
      </c>
      <c r="D693" s="20">
        <v>326</v>
      </c>
      <c r="E693" s="21">
        <v>1080.4000000000001</v>
      </c>
      <c r="F693" s="20">
        <v>23.2</v>
      </c>
      <c r="G693" s="20">
        <v>1713.85</v>
      </c>
    </row>
    <row r="694" spans="1:7" x14ac:dyDescent="0.35">
      <c r="A694" s="20" t="s">
        <v>15</v>
      </c>
      <c r="B694" s="20" t="s">
        <v>28</v>
      </c>
      <c r="C694" s="20">
        <v>2010</v>
      </c>
      <c r="D694" s="20">
        <v>15008</v>
      </c>
      <c r="E694" s="21">
        <v>103128.5</v>
      </c>
      <c r="F694" s="20">
        <v>22.9</v>
      </c>
      <c r="G694" s="20">
        <v>709.17</v>
      </c>
    </row>
    <row r="695" spans="1:7" x14ac:dyDescent="0.35">
      <c r="A695" s="20" t="s">
        <v>16</v>
      </c>
      <c r="B695" s="20" t="s">
        <v>28</v>
      </c>
      <c r="C695" s="20">
        <v>2010</v>
      </c>
      <c r="D695" s="20">
        <v>206</v>
      </c>
      <c r="E695" s="21">
        <v>853.8</v>
      </c>
      <c r="F695" s="20">
        <v>23.7</v>
      </c>
      <c r="G695" s="20">
        <v>1481.24</v>
      </c>
    </row>
    <row r="696" spans="1:7" x14ac:dyDescent="0.35">
      <c r="A696" s="20" t="s">
        <v>17</v>
      </c>
      <c r="B696" s="20" t="s">
        <v>28</v>
      </c>
      <c r="C696" s="20">
        <v>2010</v>
      </c>
      <c r="D696" s="20">
        <v>884</v>
      </c>
      <c r="E696" s="21">
        <v>6525</v>
      </c>
      <c r="F696" s="20">
        <v>21.2</v>
      </c>
      <c r="G696" s="20">
        <v>618.76</v>
      </c>
    </row>
    <row r="697" spans="1:7" x14ac:dyDescent="0.35">
      <c r="A697" s="20" t="s">
        <v>100</v>
      </c>
      <c r="B697" s="20" t="s">
        <v>28</v>
      </c>
      <c r="C697" s="20">
        <v>2010</v>
      </c>
      <c r="D697" s="20">
        <v>197</v>
      </c>
      <c r="E697" s="21">
        <v>7.3</v>
      </c>
      <c r="F697" s="20">
        <v>23.7</v>
      </c>
      <c r="G697" s="20">
        <v>1309.0899999999999</v>
      </c>
    </row>
    <row r="698" spans="1:7" x14ac:dyDescent="0.35">
      <c r="A698" s="20" t="s">
        <v>18</v>
      </c>
      <c r="B698" s="20" t="s">
        <v>28</v>
      </c>
      <c r="C698" s="20">
        <v>2010</v>
      </c>
      <c r="D698" s="20">
        <v>791</v>
      </c>
      <c r="E698" s="21">
        <v>12126.2</v>
      </c>
      <c r="F698" s="20">
        <v>21.8</v>
      </c>
      <c r="G698" s="20">
        <v>381.16</v>
      </c>
    </row>
    <row r="699" spans="1:7" x14ac:dyDescent="0.35">
      <c r="A699" s="20" t="s">
        <v>19</v>
      </c>
      <c r="B699" s="20" t="s">
        <v>28</v>
      </c>
      <c r="C699" s="20">
        <v>2010</v>
      </c>
      <c r="D699" s="20">
        <v>121</v>
      </c>
      <c r="E699" s="21">
        <v>121.3</v>
      </c>
      <c r="F699" s="20">
        <v>23</v>
      </c>
      <c r="G699" s="20">
        <v>1459.36</v>
      </c>
    </row>
    <row r="700" spans="1:7" x14ac:dyDescent="0.35">
      <c r="A700" s="20" t="s">
        <v>20</v>
      </c>
      <c r="B700" s="20" t="s">
        <v>28</v>
      </c>
      <c r="C700" s="20">
        <v>2010</v>
      </c>
      <c r="D700" s="20">
        <v>856</v>
      </c>
      <c r="E700" s="21">
        <v>29924.6</v>
      </c>
      <c r="F700" s="20">
        <v>20.3</v>
      </c>
      <c r="G700" s="20">
        <v>214.67</v>
      </c>
    </row>
    <row r="701" spans="1:7" x14ac:dyDescent="0.35">
      <c r="A701" s="20" t="s">
        <v>21</v>
      </c>
      <c r="B701" s="20" t="s">
        <v>28</v>
      </c>
      <c r="C701" s="20">
        <v>2010</v>
      </c>
      <c r="D701" s="20">
        <v>89</v>
      </c>
      <c r="E701" s="21">
        <v>766.2</v>
      </c>
      <c r="F701" s="20">
        <v>23.9</v>
      </c>
      <c r="G701" s="20">
        <v>604.91</v>
      </c>
    </row>
    <row r="702" spans="1:7" x14ac:dyDescent="0.35">
      <c r="A702" s="20" t="s">
        <v>22</v>
      </c>
      <c r="B702" s="20" t="s">
        <v>28</v>
      </c>
      <c r="C702" s="20">
        <v>2010</v>
      </c>
      <c r="D702" s="20">
        <v>2835</v>
      </c>
      <c r="E702" s="21">
        <v>20561.7</v>
      </c>
      <c r="F702" s="20">
        <v>25.3</v>
      </c>
      <c r="G702" s="20">
        <v>654.71</v>
      </c>
    </row>
    <row r="703" spans="1:7" x14ac:dyDescent="0.35">
      <c r="A703" s="20" t="s">
        <v>38</v>
      </c>
      <c r="B703" s="20" t="s">
        <v>28</v>
      </c>
      <c r="C703" s="20">
        <v>2010</v>
      </c>
      <c r="D703" s="20">
        <v>3536</v>
      </c>
      <c r="E703" s="21">
        <v>25751.7</v>
      </c>
      <c r="F703" s="20">
        <v>21.6</v>
      </c>
      <c r="G703" s="20">
        <v>743.57</v>
      </c>
    </row>
    <row r="704" spans="1:7" x14ac:dyDescent="0.35">
      <c r="A704" s="20" t="s">
        <v>39</v>
      </c>
      <c r="B704" s="20" t="s">
        <v>73</v>
      </c>
      <c r="C704" s="20">
        <v>2010</v>
      </c>
      <c r="D704" s="20">
        <v>43</v>
      </c>
      <c r="E704" s="21">
        <v>179.2</v>
      </c>
      <c r="F704" s="20">
        <v>24</v>
      </c>
      <c r="G704" s="20">
        <v>1588.65</v>
      </c>
    </row>
    <row r="705" spans="1:7" x14ac:dyDescent="0.35">
      <c r="A705" s="20" t="s">
        <v>74</v>
      </c>
      <c r="B705" s="20" t="s">
        <v>73</v>
      </c>
      <c r="C705" s="20">
        <v>2010</v>
      </c>
      <c r="D705" s="20">
        <v>1060</v>
      </c>
      <c r="E705" s="21">
        <v>8245.4</v>
      </c>
      <c r="F705" s="20">
        <v>22.1</v>
      </c>
      <c r="G705" s="20">
        <v>319.64</v>
      </c>
    </row>
    <row r="706" spans="1:7" x14ac:dyDescent="0.35">
      <c r="A706" s="20" t="s">
        <v>40</v>
      </c>
      <c r="B706" s="20" t="s">
        <v>73</v>
      </c>
      <c r="C706" s="20">
        <v>2010</v>
      </c>
      <c r="D706" s="20">
        <v>6812</v>
      </c>
      <c r="E706" s="21">
        <v>54285.8</v>
      </c>
      <c r="F706" s="20">
        <v>22.7</v>
      </c>
      <c r="G706" s="20">
        <v>280.98</v>
      </c>
    </row>
    <row r="707" spans="1:7" x14ac:dyDescent="0.35">
      <c r="A707" s="20" t="s">
        <v>41</v>
      </c>
      <c r="B707" s="20" t="s">
        <v>73</v>
      </c>
      <c r="C707" s="20">
        <v>2010</v>
      </c>
      <c r="D707" s="20">
        <v>3375</v>
      </c>
      <c r="E707" s="21">
        <v>10205.799999999999</v>
      </c>
      <c r="F707" s="20">
        <v>24.7</v>
      </c>
      <c r="G707" s="20">
        <v>1526.1</v>
      </c>
    </row>
    <row r="708" spans="1:7" x14ac:dyDescent="0.35">
      <c r="A708" s="20" t="s">
        <v>42</v>
      </c>
      <c r="B708" s="20" t="s">
        <v>73</v>
      </c>
      <c r="C708" s="20">
        <v>2010</v>
      </c>
      <c r="D708" s="20">
        <v>74899</v>
      </c>
      <c r="E708" s="21">
        <v>446199.7</v>
      </c>
      <c r="F708" s="20">
        <v>24.1</v>
      </c>
      <c r="G708" s="20">
        <v>1028.8599999999999</v>
      </c>
    </row>
    <row r="709" spans="1:7" x14ac:dyDescent="0.35">
      <c r="A709" s="20" t="s">
        <v>43</v>
      </c>
      <c r="B709" s="20" t="s">
        <v>73</v>
      </c>
      <c r="C709" s="20">
        <v>2010</v>
      </c>
      <c r="D709" s="20">
        <v>3342</v>
      </c>
      <c r="E709" s="21">
        <v>13839.9</v>
      </c>
      <c r="F709" s="20">
        <v>22.2</v>
      </c>
      <c r="G709" s="20">
        <v>365.02</v>
      </c>
    </row>
    <row r="710" spans="1:7" x14ac:dyDescent="0.35">
      <c r="A710" s="20" t="s">
        <v>44</v>
      </c>
      <c r="B710" s="20" t="s">
        <v>73</v>
      </c>
      <c r="C710" s="20">
        <v>2010</v>
      </c>
      <c r="D710" s="20">
        <v>57</v>
      </c>
      <c r="E710" s="21">
        <v>27.8</v>
      </c>
      <c r="F710" s="20">
        <v>23.8</v>
      </c>
      <c r="G710" s="20">
        <v>1332.25</v>
      </c>
    </row>
    <row r="711" spans="1:7" x14ac:dyDescent="0.35">
      <c r="A711" s="20" t="s">
        <v>45</v>
      </c>
      <c r="B711" s="20" t="s">
        <v>73</v>
      </c>
      <c r="C711" s="20">
        <v>2010</v>
      </c>
      <c r="D711" s="20">
        <v>782</v>
      </c>
      <c r="E711" s="21">
        <v>6055.9</v>
      </c>
      <c r="F711" s="20">
        <v>23.2</v>
      </c>
      <c r="G711" s="20">
        <v>245.31</v>
      </c>
    </row>
    <row r="712" spans="1:7" x14ac:dyDescent="0.35">
      <c r="A712" s="20" t="s">
        <v>46</v>
      </c>
      <c r="B712" s="20" t="s">
        <v>73</v>
      </c>
      <c r="C712" s="20">
        <v>2010</v>
      </c>
      <c r="D712" s="20">
        <v>84</v>
      </c>
      <c r="E712" s="21">
        <v>1076.5999999999999</v>
      </c>
      <c r="F712" s="20">
        <v>24</v>
      </c>
      <c r="G712" s="20">
        <v>263.79000000000002</v>
      </c>
    </row>
    <row r="713" spans="1:7" x14ac:dyDescent="0.35">
      <c r="A713" s="20" t="s">
        <v>47</v>
      </c>
      <c r="B713" s="20" t="s">
        <v>73</v>
      </c>
      <c r="C713" s="20">
        <v>2010</v>
      </c>
      <c r="D713" s="20">
        <v>86</v>
      </c>
      <c r="E713" s="21">
        <v>265.89999999999998</v>
      </c>
      <c r="F713" s="20">
        <v>23.9</v>
      </c>
      <c r="G713" s="20">
        <v>1435.88</v>
      </c>
    </row>
    <row r="714" spans="1:7" x14ac:dyDescent="0.35">
      <c r="A714" s="20" t="s">
        <v>85</v>
      </c>
      <c r="B714" s="20" t="s">
        <v>73</v>
      </c>
      <c r="C714" s="20">
        <v>2010</v>
      </c>
      <c r="D714" s="20">
        <v>112</v>
      </c>
      <c r="E714" s="21">
        <v>511.9</v>
      </c>
      <c r="F714" s="20">
        <v>23.4</v>
      </c>
      <c r="G714" s="20">
        <v>787.43</v>
      </c>
    </row>
    <row r="715" spans="1:7" x14ac:dyDescent="0.35">
      <c r="A715" s="20" t="s">
        <v>48</v>
      </c>
      <c r="B715" s="20" t="s">
        <v>73</v>
      </c>
      <c r="C715" s="20">
        <v>2010</v>
      </c>
      <c r="D715" s="20">
        <v>47</v>
      </c>
      <c r="E715" s="21">
        <v>157.9</v>
      </c>
      <c r="F715" s="20">
        <v>23.6</v>
      </c>
      <c r="G715" s="20">
        <v>1723.67</v>
      </c>
    </row>
    <row r="716" spans="1:7" x14ac:dyDescent="0.35">
      <c r="A716" s="20" t="s">
        <v>49</v>
      </c>
      <c r="B716" s="20" t="s">
        <v>73</v>
      </c>
      <c r="C716" s="20">
        <v>2010</v>
      </c>
      <c r="D716" s="20">
        <v>112</v>
      </c>
      <c r="E716" s="21">
        <v>331.1</v>
      </c>
      <c r="F716" s="20">
        <v>23.3</v>
      </c>
      <c r="G716" s="20">
        <v>1303.97</v>
      </c>
    </row>
    <row r="717" spans="1:7" x14ac:dyDescent="0.35">
      <c r="A717" s="20" t="s">
        <v>75</v>
      </c>
      <c r="B717" s="20" t="s">
        <v>73</v>
      </c>
      <c r="C717" s="20">
        <v>2010</v>
      </c>
      <c r="D717" s="20">
        <v>309</v>
      </c>
      <c r="E717" s="21">
        <v>2129</v>
      </c>
      <c r="F717" s="20">
        <v>20.399999999999999</v>
      </c>
      <c r="G717" s="20">
        <v>563.74</v>
      </c>
    </row>
    <row r="718" spans="1:7" x14ac:dyDescent="0.35">
      <c r="A718" s="20" t="s">
        <v>76</v>
      </c>
      <c r="B718" s="20" t="s">
        <v>73</v>
      </c>
      <c r="C718" s="20">
        <v>2010</v>
      </c>
      <c r="D718" s="20">
        <v>6011</v>
      </c>
      <c r="E718" s="21">
        <v>69173.899999999994</v>
      </c>
      <c r="F718" s="20">
        <v>21.9</v>
      </c>
      <c r="G718" s="20">
        <v>308.26</v>
      </c>
    </row>
    <row r="719" spans="1:7" x14ac:dyDescent="0.35">
      <c r="A719" s="20" t="s">
        <v>52</v>
      </c>
      <c r="B719" s="20" t="s">
        <v>73</v>
      </c>
      <c r="C719" s="20">
        <v>2010</v>
      </c>
      <c r="D719" s="20">
        <v>86</v>
      </c>
      <c r="E719" s="21">
        <v>243.5</v>
      </c>
      <c r="F719" s="20">
        <v>23.6</v>
      </c>
      <c r="G719" s="20">
        <v>1337.23</v>
      </c>
    </row>
    <row r="720" spans="1:7" x14ac:dyDescent="0.35">
      <c r="A720" s="20" t="s">
        <v>53</v>
      </c>
      <c r="B720" s="20" t="s">
        <v>73</v>
      </c>
      <c r="C720" s="20">
        <v>2010</v>
      </c>
      <c r="D720" s="20">
        <v>1475</v>
      </c>
      <c r="E720" s="21">
        <v>8122.3</v>
      </c>
      <c r="F720" s="20">
        <v>24.1</v>
      </c>
      <c r="G720" s="20">
        <v>1156.24</v>
      </c>
    </row>
    <row r="721" spans="1:7" x14ac:dyDescent="0.35">
      <c r="A721" s="20" t="s">
        <v>54</v>
      </c>
      <c r="B721" s="20" t="s">
        <v>73</v>
      </c>
      <c r="C721" s="20">
        <v>2010</v>
      </c>
      <c r="D721" s="20">
        <v>46305</v>
      </c>
      <c r="E721" s="21">
        <v>310716</v>
      </c>
      <c r="F721" s="20">
        <v>24.4</v>
      </c>
      <c r="G721" s="20">
        <v>612.54</v>
      </c>
    </row>
    <row r="722" spans="1:7" x14ac:dyDescent="0.35">
      <c r="A722" s="20" t="s">
        <v>77</v>
      </c>
      <c r="B722" s="20" t="s">
        <v>73</v>
      </c>
      <c r="C722" s="20">
        <v>2010</v>
      </c>
      <c r="D722" s="20">
        <v>163</v>
      </c>
      <c r="E722" s="21">
        <v>620</v>
      </c>
      <c r="F722" s="20">
        <v>23.1</v>
      </c>
      <c r="G722" s="20">
        <v>2540.48</v>
      </c>
    </row>
    <row r="723" spans="1:7" x14ac:dyDescent="0.35">
      <c r="A723" s="20" t="s">
        <v>55</v>
      </c>
      <c r="B723" s="20" t="s">
        <v>73</v>
      </c>
      <c r="C723" s="20">
        <v>2010</v>
      </c>
      <c r="D723" s="20">
        <v>638</v>
      </c>
      <c r="E723" s="21">
        <v>8774.7000000000007</v>
      </c>
      <c r="F723" s="20">
        <v>22.7</v>
      </c>
      <c r="G723" s="20">
        <v>183.62</v>
      </c>
    </row>
    <row r="724" spans="1:7" x14ac:dyDescent="0.35">
      <c r="A724" s="20" t="s">
        <v>56</v>
      </c>
      <c r="B724" s="20" t="s">
        <v>73</v>
      </c>
      <c r="C724" s="20">
        <v>2010</v>
      </c>
      <c r="D724" s="20">
        <v>74</v>
      </c>
      <c r="E724" s="21">
        <v>393.9</v>
      </c>
      <c r="F724" s="20">
        <v>23.7</v>
      </c>
      <c r="G724" s="20">
        <v>561.84</v>
      </c>
    </row>
    <row r="725" spans="1:7" x14ac:dyDescent="0.35">
      <c r="A725" s="20" t="s">
        <v>78</v>
      </c>
      <c r="B725" s="20" t="s">
        <v>73</v>
      </c>
      <c r="C725" s="20">
        <v>2010</v>
      </c>
      <c r="D725" s="20">
        <v>847</v>
      </c>
      <c r="E725" s="21">
        <v>2605.1</v>
      </c>
      <c r="F725" s="20">
        <v>24.2</v>
      </c>
      <c r="G725" s="20">
        <v>1445.7</v>
      </c>
    </row>
    <row r="726" spans="1:7" x14ac:dyDescent="0.35">
      <c r="A726" s="20" t="s">
        <v>79</v>
      </c>
      <c r="B726" s="20" t="s">
        <v>73</v>
      </c>
      <c r="C726" s="20">
        <v>2010</v>
      </c>
      <c r="D726" s="20">
        <v>223</v>
      </c>
      <c r="E726" s="21">
        <v>338.7</v>
      </c>
      <c r="F726" s="20">
        <v>24.2</v>
      </c>
      <c r="G726" s="20">
        <v>668.16</v>
      </c>
    </row>
    <row r="727" spans="1:7" x14ac:dyDescent="0.35">
      <c r="A727" s="20" t="s">
        <v>57</v>
      </c>
      <c r="B727" s="20" t="s">
        <v>73</v>
      </c>
      <c r="C727" s="20">
        <v>2010</v>
      </c>
      <c r="D727" s="20">
        <v>171</v>
      </c>
      <c r="E727" s="21">
        <v>375</v>
      </c>
      <c r="F727" s="20">
        <v>22.9</v>
      </c>
      <c r="G727" s="20">
        <v>1218.1400000000001</v>
      </c>
    </row>
    <row r="728" spans="1:7" x14ac:dyDescent="0.35">
      <c r="A728" s="20" t="s">
        <v>69</v>
      </c>
      <c r="B728" s="20" t="s">
        <v>73</v>
      </c>
      <c r="C728" s="20">
        <v>2010</v>
      </c>
      <c r="D728" s="20">
        <v>5318</v>
      </c>
      <c r="E728" s="21">
        <v>37332.9</v>
      </c>
      <c r="F728" s="20">
        <v>21.1</v>
      </c>
      <c r="G728" s="20">
        <v>183.76</v>
      </c>
    </row>
    <row r="729" spans="1:7" x14ac:dyDescent="0.35">
      <c r="A729" s="20" t="s">
        <v>58</v>
      </c>
      <c r="B729" s="20" t="s">
        <v>73</v>
      </c>
      <c r="C729" s="20">
        <v>2010</v>
      </c>
      <c r="D729" s="20">
        <v>1789</v>
      </c>
      <c r="E729" s="21">
        <v>12692.3</v>
      </c>
      <c r="F729" s="20">
        <v>24.6</v>
      </c>
      <c r="G729" s="20">
        <v>1116.1500000000001</v>
      </c>
    </row>
    <row r="730" spans="1:7" x14ac:dyDescent="0.35">
      <c r="A730" s="20" t="s">
        <v>59</v>
      </c>
      <c r="B730" s="20" t="s">
        <v>73</v>
      </c>
      <c r="C730" s="20">
        <v>2010</v>
      </c>
      <c r="D730" s="20">
        <v>7545</v>
      </c>
      <c r="E730" s="21">
        <v>51617.8</v>
      </c>
      <c r="F730" s="20">
        <v>24.7</v>
      </c>
      <c r="G730" s="20">
        <v>899.62</v>
      </c>
    </row>
    <row r="731" spans="1:7" x14ac:dyDescent="0.35">
      <c r="A731" s="20" t="s">
        <v>60</v>
      </c>
      <c r="B731" s="20" t="s">
        <v>73</v>
      </c>
      <c r="C731" s="20">
        <v>2010</v>
      </c>
      <c r="D731" s="20">
        <v>33343</v>
      </c>
      <c r="E731" s="21">
        <v>147741.6</v>
      </c>
      <c r="F731" s="20">
        <v>25</v>
      </c>
      <c r="G731" s="20">
        <v>1449.99</v>
      </c>
    </row>
    <row r="732" spans="1:7" x14ac:dyDescent="0.35">
      <c r="A732" s="20" t="s">
        <v>61</v>
      </c>
      <c r="B732" s="20" t="s">
        <v>73</v>
      </c>
      <c r="C732" s="20">
        <v>2010</v>
      </c>
      <c r="D732" s="20">
        <v>25</v>
      </c>
      <c r="E732" s="21">
        <v>105.3</v>
      </c>
      <c r="F732" s="20">
        <v>25.6</v>
      </c>
      <c r="G732" s="20">
        <v>1363.34</v>
      </c>
    </row>
    <row r="733" spans="1:7" x14ac:dyDescent="0.35">
      <c r="A733" s="20" t="s">
        <v>62</v>
      </c>
      <c r="B733" s="20" t="s">
        <v>73</v>
      </c>
      <c r="C733" s="20">
        <v>2010</v>
      </c>
      <c r="D733" s="20">
        <v>168</v>
      </c>
      <c r="E733" s="21">
        <v>1330.3</v>
      </c>
      <c r="F733" s="20">
        <v>25</v>
      </c>
      <c r="G733" s="20">
        <v>1156.6500000000001</v>
      </c>
    </row>
    <row r="734" spans="1:7" x14ac:dyDescent="0.35">
      <c r="A734" s="20" t="s">
        <v>63</v>
      </c>
      <c r="B734" s="20" t="s">
        <v>73</v>
      </c>
      <c r="C734" s="20">
        <v>2010</v>
      </c>
      <c r="D734" s="20">
        <v>240</v>
      </c>
      <c r="E734" s="21">
        <v>642.70000000000005</v>
      </c>
      <c r="F734" s="20">
        <v>22.5</v>
      </c>
      <c r="G734" s="20">
        <v>258.70999999999998</v>
      </c>
    </row>
    <row r="735" spans="1:7" x14ac:dyDescent="0.35">
      <c r="A735" s="20" t="s">
        <v>80</v>
      </c>
      <c r="B735" s="20" t="s">
        <v>73</v>
      </c>
      <c r="C735" s="20">
        <v>2010</v>
      </c>
      <c r="D735" s="20">
        <v>11051</v>
      </c>
      <c r="E735" s="21">
        <v>220332.3</v>
      </c>
      <c r="F735" s="20">
        <v>23.1</v>
      </c>
      <c r="G735" s="20">
        <v>268.41000000000003</v>
      </c>
    </row>
    <row r="736" spans="1:7" x14ac:dyDescent="0.35">
      <c r="A736" s="20" t="s">
        <v>64</v>
      </c>
      <c r="B736" s="20" t="s">
        <v>73</v>
      </c>
      <c r="C736" s="20">
        <v>2010</v>
      </c>
      <c r="D736" s="20">
        <v>5720</v>
      </c>
      <c r="E736" s="21">
        <v>83428.800000000003</v>
      </c>
      <c r="F736" s="20">
        <v>23.4</v>
      </c>
      <c r="G736" s="20">
        <v>261.61</v>
      </c>
    </row>
    <row r="737" spans="1:7" x14ac:dyDescent="0.35">
      <c r="A737" s="20" t="s">
        <v>90</v>
      </c>
      <c r="B737" s="20" t="s">
        <v>73</v>
      </c>
      <c r="C737" s="20">
        <v>2010</v>
      </c>
      <c r="D737" s="20">
        <v>106</v>
      </c>
      <c r="E737" s="21">
        <v>1283.0999999999999</v>
      </c>
      <c r="F737" s="20">
        <v>22.9</v>
      </c>
      <c r="G737" s="20">
        <v>291.33999999999997</v>
      </c>
    </row>
    <row r="738" spans="1:7" x14ac:dyDescent="0.35">
      <c r="A738" s="20" t="s">
        <v>81</v>
      </c>
      <c r="B738" s="20" t="s">
        <v>73</v>
      </c>
      <c r="C738" s="20">
        <v>2010</v>
      </c>
      <c r="D738" s="20">
        <v>1870</v>
      </c>
      <c r="E738" s="21">
        <v>7831.6</v>
      </c>
      <c r="F738" s="20">
        <v>23.7</v>
      </c>
      <c r="G738" s="20">
        <v>829.92</v>
      </c>
    </row>
    <row r="739" spans="1:7" x14ac:dyDescent="0.35">
      <c r="A739" s="20" t="s">
        <v>65</v>
      </c>
      <c r="B739" s="20" t="s">
        <v>73</v>
      </c>
      <c r="C739" s="20">
        <v>2010</v>
      </c>
      <c r="D739" s="20">
        <v>63</v>
      </c>
      <c r="E739" s="21">
        <v>587.6</v>
      </c>
      <c r="F739" s="20">
        <v>21.9</v>
      </c>
      <c r="G739" s="20">
        <v>515.30999999999995</v>
      </c>
    </row>
    <row r="740" spans="1:7" x14ac:dyDescent="0.35">
      <c r="A740" s="20" t="s">
        <v>83</v>
      </c>
      <c r="B740" s="20" t="s">
        <v>73</v>
      </c>
      <c r="C740" s="20">
        <v>2010</v>
      </c>
      <c r="D740" s="20">
        <v>19085</v>
      </c>
      <c r="E740" s="21">
        <v>127630.1</v>
      </c>
      <c r="F740" s="20">
        <v>24.5</v>
      </c>
      <c r="G740" s="20">
        <v>611.75</v>
      </c>
    </row>
    <row r="741" spans="1:7" x14ac:dyDescent="0.35">
      <c r="A741" s="20" t="s">
        <v>66</v>
      </c>
      <c r="B741" s="20" t="s">
        <v>73</v>
      </c>
      <c r="C741" s="20">
        <v>2010</v>
      </c>
      <c r="D741" s="20">
        <v>226</v>
      </c>
      <c r="E741" s="21">
        <v>2500.6999999999998</v>
      </c>
      <c r="F741" s="20">
        <v>26.5</v>
      </c>
      <c r="G741" s="20">
        <v>621.05999999999995</v>
      </c>
    </row>
    <row r="742" spans="1:7" x14ac:dyDescent="0.35">
      <c r="A742" s="20" t="s">
        <v>82</v>
      </c>
      <c r="B742" s="20" t="s">
        <v>73</v>
      </c>
      <c r="C742" s="20">
        <v>2010</v>
      </c>
      <c r="D742" s="20">
        <v>891</v>
      </c>
      <c r="E742" s="21">
        <v>10695.2</v>
      </c>
      <c r="F742" s="20">
        <v>23.9</v>
      </c>
      <c r="G742" s="20">
        <v>460.51</v>
      </c>
    </row>
    <row r="743" spans="1:7" x14ac:dyDescent="0.35">
      <c r="A743" s="20" t="s">
        <v>67</v>
      </c>
      <c r="B743" s="20" t="s">
        <v>73</v>
      </c>
      <c r="C743" s="20">
        <v>2010</v>
      </c>
      <c r="D743" s="20">
        <v>79</v>
      </c>
      <c r="E743" s="21">
        <v>494.8</v>
      </c>
      <c r="F743" s="20">
        <v>23.9</v>
      </c>
      <c r="G743" s="20">
        <v>752.63</v>
      </c>
    </row>
    <row r="744" spans="1:7" x14ac:dyDescent="0.35">
      <c r="A744" s="20" t="s">
        <v>84</v>
      </c>
      <c r="B744" s="20" t="s">
        <v>73</v>
      </c>
      <c r="C744" s="20">
        <v>2010</v>
      </c>
      <c r="D744" s="20">
        <v>224</v>
      </c>
      <c r="E744" s="21">
        <v>2220.6999999999998</v>
      </c>
      <c r="F744" s="20">
        <v>23.6</v>
      </c>
      <c r="G744" s="20">
        <v>608.57000000000005</v>
      </c>
    </row>
    <row r="745" spans="1:7" x14ac:dyDescent="0.35">
      <c r="A745" s="20" t="s">
        <v>68</v>
      </c>
      <c r="B745" s="20" t="s">
        <v>73</v>
      </c>
      <c r="C745" s="20">
        <v>2010</v>
      </c>
      <c r="D745" s="20">
        <v>48435</v>
      </c>
      <c r="E745" s="21">
        <v>394213.3</v>
      </c>
      <c r="F745" s="20">
        <v>21.2</v>
      </c>
      <c r="G745" s="20">
        <v>442.68</v>
      </c>
    </row>
    <row r="746" spans="1:7" x14ac:dyDescent="0.35">
      <c r="A746" s="20" t="s">
        <v>0</v>
      </c>
      <c r="B746" s="20" t="s">
        <v>28</v>
      </c>
      <c r="C746" s="20">
        <v>2009</v>
      </c>
      <c r="D746" s="20">
        <v>29</v>
      </c>
      <c r="E746" s="21">
        <v>35.299999999999997</v>
      </c>
      <c r="F746" s="20">
        <v>23.2</v>
      </c>
      <c r="G746" s="20">
        <v>1634.14</v>
      </c>
    </row>
    <row r="747" spans="1:7" x14ac:dyDescent="0.35">
      <c r="A747" s="20" t="s">
        <v>30</v>
      </c>
      <c r="B747" s="20" t="s">
        <v>28</v>
      </c>
      <c r="C747" s="20">
        <v>2009</v>
      </c>
      <c r="D747" s="20">
        <v>1230</v>
      </c>
      <c r="E747" s="21">
        <v>36734.300000000003</v>
      </c>
      <c r="F747" s="20">
        <v>18.100000000000001</v>
      </c>
      <c r="G747" s="20">
        <v>178.35</v>
      </c>
    </row>
    <row r="748" spans="1:7" x14ac:dyDescent="0.35">
      <c r="A748" s="20" t="s">
        <v>2</v>
      </c>
      <c r="B748" s="20" t="s">
        <v>28</v>
      </c>
      <c r="C748" s="20">
        <v>2009</v>
      </c>
      <c r="D748" s="20">
        <v>169</v>
      </c>
      <c r="E748" s="21"/>
      <c r="F748" s="20"/>
      <c r="G748" s="20"/>
    </row>
    <row r="749" spans="1:7" x14ac:dyDescent="0.35">
      <c r="A749" s="20" t="s">
        <v>31</v>
      </c>
      <c r="B749" s="20" t="s">
        <v>28</v>
      </c>
      <c r="C749" s="20">
        <v>2009</v>
      </c>
      <c r="D749" s="20">
        <v>90434</v>
      </c>
      <c r="E749" s="21">
        <v>727078.1</v>
      </c>
      <c r="F749" s="20">
        <v>23.6</v>
      </c>
      <c r="G749" s="20">
        <v>757.82</v>
      </c>
    </row>
    <row r="750" spans="1:7" x14ac:dyDescent="0.35">
      <c r="A750" s="20" t="s">
        <v>3</v>
      </c>
      <c r="B750" s="20" t="s">
        <v>28</v>
      </c>
      <c r="C750" s="20">
        <v>2009</v>
      </c>
      <c r="D750" s="20">
        <v>7628</v>
      </c>
      <c r="E750" s="21">
        <v>67714.7</v>
      </c>
      <c r="F750" s="20">
        <v>20.7</v>
      </c>
      <c r="G750" s="20">
        <v>269.26</v>
      </c>
    </row>
    <row r="751" spans="1:7" x14ac:dyDescent="0.35">
      <c r="A751" s="20" t="s">
        <v>97</v>
      </c>
      <c r="B751" s="20" t="s">
        <v>28</v>
      </c>
      <c r="C751" s="20">
        <v>2009</v>
      </c>
      <c r="D751" s="20">
        <v>149</v>
      </c>
      <c r="E751" s="21">
        <v>699.5</v>
      </c>
      <c r="F751" s="20">
        <v>24.6</v>
      </c>
      <c r="G751" s="20">
        <v>338.69</v>
      </c>
    </row>
    <row r="752" spans="1:7" x14ac:dyDescent="0.35">
      <c r="A752" s="20" t="s">
        <v>4</v>
      </c>
      <c r="B752" s="20" t="s">
        <v>28</v>
      </c>
      <c r="C752" s="20">
        <v>2009</v>
      </c>
      <c r="D752" s="20">
        <v>24772</v>
      </c>
      <c r="E752" s="21">
        <v>326074.90000000002</v>
      </c>
      <c r="F752" s="20">
        <v>20.7</v>
      </c>
      <c r="G752" s="20">
        <v>228.39</v>
      </c>
    </row>
    <row r="753" spans="1:7" x14ac:dyDescent="0.35">
      <c r="A753" s="20" t="s">
        <v>5</v>
      </c>
      <c r="B753" s="20" t="s">
        <v>28</v>
      </c>
      <c r="C753" s="20">
        <v>2009</v>
      </c>
      <c r="D753" s="20">
        <v>1679</v>
      </c>
      <c r="E753" s="21">
        <v>13201.8</v>
      </c>
      <c r="F753" s="20">
        <v>23.5</v>
      </c>
      <c r="G753" s="20">
        <v>782.26</v>
      </c>
    </row>
    <row r="754" spans="1:7" x14ac:dyDescent="0.35">
      <c r="A754" s="20" t="s">
        <v>6</v>
      </c>
      <c r="B754" s="20" t="s">
        <v>28</v>
      </c>
      <c r="C754" s="20">
        <v>2009</v>
      </c>
      <c r="D754" s="20">
        <v>152</v>
      </c>
      <c r="E754" s="21">
        <v>615.9</v>
      </c>
      <c r="F754" s="20">
        <v>23.7</v>
      </c>
      <c r="G754" s="20">
        <v>1376.68</v>
      </c>
    </row>
    <row r="755" spans="1:7" x14ac:dyDescent="0.35">
      <c r="A755" s="20" t="s">
        <v>8</v>
      </c>
      <c r="B755" s="20" t="s">
        <v>28</v>
      </c>
      <c r="C755" s="20">
        <v>2009</v>
      </c>
      <c r="D755" s="20">
        <v>1371</v>
      </c>
      <c r="E755" s="21">
        <v>10552.6</v>
      </c>
      <c r="F755" s="20">
        <v>20.9</v>
      </c>
      <c r="G755" s="20">
        <v>374.74</v>
      </c>
    </row>
    <row r="756" spans="1:7" x14ac:dyDescent="0.35">
      <c r="A756" s="20" t="s">
        <v>9</v>
      </c>
      <c r="B756" s="20" t="s">
        <v>28</v>
      </c>
      <c r="C756" s="20">
        <v>2009</v>
      </c>
      <c r="D756" s="20">
        <v>91</v>
      </c>
      <c r="E756" s="21">
        <v>650.29999999999995</v>
      </c>
      <c r="F756" s="20">
        <v>24</v>
      </c>
      <c r="G756" s="20">
        <v>1183.5899999999999</v>
      </c>
    </row>
    <row r="757" spans="1:7" x14ac:dyDescent="0.35">
      <c r="A757" s="20" t="s">
        <v>33</v>
      </c>
      <c r="B757" s="20" t="s">
        <v>28</v>
      </c>
      <c r="C757" s="20">
        <v>2009</v>
      </c>
      <c r="D757" s="20">
        <v>1557</v>
      </c>
      <c r="E757" s="21">
        <v>10842.9</v>
      </c>
      <c r="F757" s="20">
        <v>23.7</v>
      </c>
      <c r="G757" s="20">
        <v>596.72</v>
      </c>
    </row>
    <row r="758" spans="1:7" x14ac:dyDescent="0.35">
      <c r="A758" s="20" t="s">
        <v>10</v>
      </c>
      <c r="B758" s="20" t="s">
        <v>28</v>
      </c>
      <c r="C758" s="20">
        <v>2009</v>
      </c>
      <c r="D758" s="20">
        <v>3173</v>
      </c>
      <c r="E758" s="21">
        <v>60847</v>
      </c>
      <c r="F758" s="20">
        <v>23.2</v>
      </c>
      <c r="G758" s="20">
        <v>310.27</v>
      </c>
    </row>
    <row r="759" spans="1:7" x14ac:dyDescent="0.35">
      <c r="A759" s="20" t="s">
        <v>11</v>
      </c>
      <c r="B759" s="20" t="s">
        <v>28</v>
      </c>
      <c r="C759" s="20">
        <v>2009</v>
      </c>
      <c r="D759" s="20">
        <v>224</v>
      </c>
      <c r="E759" s="21">
        <v>2046.2</v>
      </c>
      <c r="F759" s="20">
        <v>23.3</v>
      </c>
      <c r="G759" s="20">
        <v>520.64</v>
      </c>
    </row>
    <row r="760" spans="1:7" x14ac:dyDescent="0.35">
      <c r="A760" s="20" t="s">
        <v>23</v>
      </c>
      <c r="B760" s="20" t="s">
        <v>28</v>
      </c>
      <c r="C760" s="20">
        <v>2009</v>
      </c>
      <c r="D760" s="20">
        <v>3763</v>
      </c>
      <c r="E760" s="21">
        <v>5255.4</v>
      </c>
      <c r="F760" s="20">
        <v>22.7</v>
      </c>
      <c r="G760" s="20">
        <v>348.07</v>
      </c>
    </row>
    <row r="761" spans="1:7" x14ac:dyDescent="0.35">
      <c r="A761" s="20" t="s">
        <v>34</v>
      </c>
      <c r="B761" s="20" t="s">
        <v>28</v>
      </c>
      <c r="C761" s="20">
        <v>2009</v>
      </c>
      <c r="D761" s="20">
        <v>332</v>
      </c>
      <c r="E761" s="21">
        <v>1579.1</v>
      </c>
      <c r="F761" s="20">
        <v>20.399999999999999</v>
      </c>
      <c r="G761" s="20">
        <v>194.99</v>
      </c>
    </row>
    <row r="762" spans="1:7" x14ac:dyDescent="0.35">
      <c r="A762" s="20" t="s">
        <v>13</v>
      </c>
      <c r="B762" s="20" t="s">
        <v>28</v>
      </c>
      <c r="C762" s="20">
        <v>2009</v>
      </c>
      <c r="D762" s="20">
        <v>463</v>
      </c>
      <c r="E762" s="21">
        <v>1436.4</v>
      </c>
      <c r="F762" s="20">
        <v>22.7</v>
      </c>
      <c r="G762" s="20">
        <v>1286.48</v>
      </c>
    </row>
    <row r="763" spans="1:7" x14ac:dyDescent="0.35">
      <c r="A763" s="20" t="s">
        <v>35</v>
      </c>
      <c r="B763" s="20" t="s">
        <v>28</v>
      </c>
      <c r="C763" s="20">
        <v>2009</v>
      </c>
      <c r="D763" s="20">
        <v>8676</v>
      </c>
      <c r="E763" s="21">
        <v>145368.5</v>
      </c>
      <c r="F763" s="20">
        <v>22.1</v>
      </c>
      <c r="G763" s="20">
        <v>558.80999999999995</v>
      </c>
    </row>
    <row r="764" spans="1:7" x14ac:dyDescent="0.35">
      <c r="A764" s="20" t="s">
        <v>14</v>
      </c>
      <c r="B764" s="20" t="s">
        <v>28</v>
      </c>
      <c r="C764" s="20">
        <v>2009</v>
      </c>
      <c r="D764" s="20">
        <v>289</v>
      </c>
      <c r="E764" s="21">
        <v>935.6</v>
      </c>
      <c r="F764" s="20">
        <v>24.2</v>
      </c>
      <c r="G764" s="20">
        <v>1877.4</v>
      </c>
    </row>
    <row r="765" spans="1:7" x14ac:dyDescent="0.35">
      <c r="A765" s="20" t="s">
        <v>15</v>
      </c>
      <c r="B765" s="20" t="s">
        <v>28</v>
      </c>
      <c r="C765" s="20">
        <v>2009</v>
      </c>
      <c r="D765" s="20">
        <v>14670</v>
      </c>
      <c r="E765" s="21">
        <v>119448</v>
      </c>
      <c r="F765" s="20">
        <v>22.7</v>
      </c>
      <c r="G765" s="20">
        <v>714.78</v>
      </c>
    </row>
    <row r="766" spans="1:7" x14ac:dyDescent="0.35">
      <c r="A766" s="20" t="s">
        <v>16</v>
      </c>
      <c r="B766" s="20" t="s">
        <v>28</v>
      </c>
      <c r="C766" s="20">
        <v>2009</v>
      </c>
      <c r="D766" s="20">
        <v>220</v>
      </c>
      <c r="E766" s="21">
        <v>660.2</v>
      </c>
      <c r="F766" s="20">
        <v>23.7</v>
      </c>
      <c r="G766" s="20">
        <v>1562.03</v>
      </c>
    </row>
    <row r="767" spans="1:7" x14ac:dyDescent="0.35">
      <c r="A767" s="20" t="s">
        <v>17</v>
      </c>
      <c r="B767" s="20" t="s">
        <v>28</v>
      </c>
      <c r="C767" s="20">
        <v>2009</v>
      </c>
      <c r="D767" s="20">
        <v>910</v>
      </c>
      <c r="E767" s="21">
        <v>6873.2</v>
      </c>
      <c r="F767" s="20">
        <v>22.1</v>
      </c>
      <c r="G767" s="20">
        <v>608.13</v>
      </c>
    </row>
    <row r="768" spans="1:7" x14ac:dyDescent="0.35">
      <c r="A768" s="20" t="s">
        <v>100</v>
      </c>
      <c r="B768" s="20" t="s">
        <v>28</v>
      </c>
      <c r="C768" s="20">
        <v>2009</v>
      </c>
      <c r="D768" s="20">
        <v>197</v>
      </c>
      <c r="E768" s="21">
        <v>3.9</v>
      </c>
      <c r="F768" s="20">
        <v>21.7</v>
      </c>
      <c r="G768" s="20">
        <v>496.71</v>
      </c>
    </row>
    <row r="769" spans="1:7" x14ac:dyDescent="0.35">
      <c r="A769" s="20" t="s">
        <v>18</v>
      </c>
      <c r="B769" s="20" t="s">
        <v>28</v>
      </c>
      <c r="C769" s="20">
        <v>2009</v>
      </c>
      <c r="D769" s="20">
        <v>803</v>
      </c>
      <c r="E769" s="21">
        <v>12877.5</v>
      </c>
      <c r="F769" s="20">
        <v>21.8</v>
      </c>
      <c r="G769" s="20">
        <v>325.42</v>
      </c>
    </row>
    <row r="770" spans="1:7" x14ac:dyDescent="0.35">
      <c r="A770" s="20" t="s">
        <v>19</v>
      </c>
      <c r="B770" s="20" t="s">
        <v>28</v>
      </c>
      <c r="C770" s="20">
        <v>2009</v>
      </c>
      <c r="D770" s="20">
        <v>117</v>
      </c>
      <c r="E770" s="21">
        <v>154.6</v>
      </c>
      <c r="F770" s="20">
        <v>23.2</v>
      </c>
      <c r="G770" s="20">
        <v>1516.07</v>
      </c>
    </row>
    <row r="771" spans="1:7" x14ac:dyDescent="0.35">
      <c r="A771" s="20" t="s">
        <v>20</v>
      </c>
      <c r="B771" s="20" t="s">
        <v>28</v>
      </c>
      <c r="C771" s="20">
        <v>2009</v>
      </c>
      <c r="D771" s="20">
        <v>603</v>
      </c>
      <c r="E771" s="21">
        <v>25471.4</v>
      </c>
      <c r="F771" s="20">
        <v>21.5</v>
      </c>
      <c r="G771" s="20">
        <v>229.63</v>
      </c>
    </row>
    <row r="772" spans="1:7" x14ac:dyDescent="0.35">
      <c r="A772" s="20" t="s">
        <v>21</v>
      </c>
      <c r="B772" s="20" t="s">
        <v>28</v>
      </c>
      <c r="C772" s="20">
        <v>2009</v>
      </c>
      <c r="D772" s="20">
        <v>64</v>
      </c>
      <c r="E772" s="21">
        <v>1071.7</v>
      </c>
      <c r="F772" s="20">
        <v>23.6</v>
      </c>
      <c r="G772" s="20">
        <v>552.38</v>
      </c>
    </row>
    <row r="773" spans="1:7" x14ac:dyDescent="0.35">
      <c r="A773" s="20" t="s">
        <v>22</v>
      </c>
      <c r="B773" s="20" t="s">
        <v>28</v>
      </c>
      <c r="C773" s="20">
        <v>2009</v>
      </c>
      <c r="D773" s="20">
        <v>2717</v>
      </c>
      <c r="E773" s="21">
        <v>23568.6</v>
      </c>
      <c r="F773" s="20">
        <v>25.1</v>
      </c>
      <c r="G773" s="20">
        <v>646.75</v>
      </c>
    </row>
    <row r="774" spans="1:7" x14ac:dyDescent="0.35">
      <c r="A774" s="20" t="s">
        <v>38</v>
      </c>
      <c r="B774" s="20" t="s">
        <v>28</v>
      </c>
      <c r="C774" s="20">
        <v>2009</v>
      </c>
      <c r="D774" s="20">
        <v>3093</v>
      </c>
      <c r="E774" s="21">
        <v>22101.9</v>
      </c>
      <c r="F774" s="20">
        <v>22.2</v>
      </c>
      <c r="G774" s="20">
        <v>891.76</v>
      </c>
    </row>
    <row r="775" spans="1:7" x14ac:dyDescent="0.35">
      <c r="A775" s="20" t="s">
        <v>74</v>
      </c>
      <c r="B775" s="20" t="s">
        <v>73</v>
      </c>
      <c r="C775" s="20">
        <v>2009</v>
      </c>
      <c r="D775" s="20">
        <v>1062</v>
      </c>
      <c r="E775" s="21">
        <v>7501.1</v>
      </c>
      <c r="F775" s="20">
        <v>22.5</v>
      </c>
      <c r="G775" s="20">
        <v>331.43</v>
      </c>
    </row>
    <row r="776" spans="1:7" x14ac:dyDescent="0.35">
      <c r="A776" s="20" t="s">
        <v>40</v>
      </c>
      <c r="B776" s="20" t="s">
        <v>73</v>
      </c>
      <c r="C776" s="20">
        <v>2009</v>
      </c>
      <c r="D776" s="20">
        <v>6872</v>
      </c>
      <c r="E776" s="21">
        <v>61148.4</v>
      </c>
      <c r="F776" s="20">
        <v>23.7</v>
      </c>
      <c r="G776" s="20">
        <v>279.43</v>
      </c>
    </row>
    <row r="777" spans="1:7" x14ac:dyDescent="0.35">
      <c r="A777" s="20" t="s">
        <v>41</v>
      </c>
      <c r="B777" s="20" t="s">
        <v>73</v>
      </c>
      <c r="C777" s="20">
        <v>2009</v>
      </c>
      <c r="D777" s="20">
        <v>3361</v>
      </c>
      <c r="E777" s="21">
        <v>13955.8</v>
      </c>
      <c r="F777" s="20">
        <v>24.9</v>
      </c>
      <c r="G777" s="20">
        <v>1542.57</v>
      </c>
    </row>
    <row r="778" spans="1:7" x14ac:dyDescent="0.35">
      <c r="A778" s="20" t="s">
        <v>42</v>
      </c>
      <c r="B778" s="20" t="s">
        <v>73</v>
      </c>
      <c r="C778" s="20">
        <v>2009</v>
      </c>
      <c r="D778" s="20">
        <v>73797</v>
      </c>
      <c r="E778" s="21">
        <v>442769.6</v>
      </c>
      <c r="F778" s="20">
        <v>24.6</v>
      </c>
      <c r="G778" s="20">
        <v>1078.0899999999999</v>
      </c>
    </row>
    <row r="779" spans="1:7" x14ac:dyDescent="0.35">
      <c r="A779" s="20" t="s">
        <v>43</v>
      </c>
      <c r="B779" s="20" t="s">
        <v>73</v>
      </c>
      <c r="C779" s="20">
        <v>2009</v>
      </c>
      <c r="D779" s="20">
        <v>3559</v>
      </c>
      <c r="E779" s="21">
        <v>15469.6</v>
      </c>
      <c r="F779" s="20">
        <v>22.9</v>
      </c>
      <c r="G779" s="20">
        <v>380.49</v>
      </c>
    </row>
    <row r="780" spans="1:7" x14ac:dyDescent="0.35">
      <c r="A780" s="20" t="s">
        <v>44</v>
      </c>
      <c r="B780" s="20" t="s">
        <v>73</v>
      </c>
      <c r="C780" s="20">
        <v>2009</v>
      </c>
      <c r="D780" s="20">
        <v>55</v>
      </c>
      <c r="E780" s="21">
        <v>20</v>
      </c>
      <c r="F780" s="20">
        <v>24.1</v>
      </c>
      <c r="G780" s="20">
        <v>1912.9</v>
      </c>
    </row>
    <row r="781" spans="1:7" x14ac:dyDescent="0.35">
      <c r="A781" s="20" t="s">
        <v>45</v>
      </c>
      <c r="B781" s="20" t="s">
        <v>73</v>
      </c>
      <c r="C781" s="20">
        <v>2009</v>
      </c>
      <c r="D781" s="20">
        <v>782</v>
      </c>
      <c r="E781" s="21">
        <v>5694.7</v>
      </c>
      <c r="F781" s="20">
        <v>24.6</v>
      </c>
      <c r="G781" s="20">
        <v>250</v>
      </c>
    </row>
    <row r="782" spans="1:7" x14ac:dyDescent="0.35">
      <c r="A782" s="20" t="s">
        <v>46</v>
      </c>
      <c r="B782" s="20" t="s">
        <v>73</v>
      </c>
      <c r="C782" s="20">
        <v>2009</v>
      </c>
      <c r="D782" s="20">
        <v>84</v>
      </c>
      <c r="E782" s="21">
        <v>1306.3</v>
      </c>
      <c r="F782" s="20">
        <v>24.6</v>
      </c>
      <c r="G782" s="20">
        <v>265.55</v>
      </c>
    </row>
    <row r="783" spans="1:7" x14ac:dyDescent="0.35">
      <c r="A783" s="20" t="s">
        <v>47</v>
      </c>
      <c r="B783" s="20" t="s">
        <v>73</v>
      </c>
      <c r="C783" s="20">
        <v>2009</v>
      </c>
      <c r="D783" s="20">
        <v>83</v>
      </c>
      <c r="E783" s="21">
        <v>380.2</v>
      </c>
      <c r="F783" s="20">
        <v>23.9</v>
      </c>
      <c r="G783" s="20">
        <v>1533.78</v>
      </c>
    </row>
    <row r="784" spans="1:7" x14ac:dyDescent="0.35">
      <c r="A784" s="20" t="s">
        <v>85</v>
      </c>
      <c r="B784" s="20" t="s">
        <v>73</v>
      </c>
      <c r="C784" s="20">
        <v>2009</v>
      </c>
      <c r="D784" s="20">
        <v>110</v>
      </c>
      <c r="E784" s="21">
        <v>524.1</v>
      </c>
      <c r="F784" s="20">
        <v>24.3</v>
      </c>
      <c r="G784" s="20">
        <v>850</v>
      </c>
    </row>
    <row r="785" spans="1:7" x14ac:dyDescent="0.35">
      <c r="A785" s="20" t="s">
        <v>49</v>
      </c>
      <c r="B785" s="20" t="s">
        <v>73</v>
      </c>
      <c r="C785" s="20">
        <v>2009</v>
      </c>
      <c r="D785" s="20">
        <v>105</v>
      </c>
      <c r="E785" s="21">
        <v>398.9</v>
      </c>
      <c r="F785" s="20">
        <v>24</v>
      </c>
      <c r="G785" s="20">
        <v>1499.45</v>
      </c>
    </row>
    <row r="786" spans="1:7" x14ac:dyDescent="0.35">
      <c r="A786" s="20" t="s">
        <v>75</v>
      </c>
      <c r="B786" s="20" t="s">
        <v>73</v>
      </c>
      <c r="C786" s="20">
        <v>2009</v>
      </c>
      <c r="D786" s="20">
        <v>329</v>
      </c>
      <c r="E786" s="21">
        <v>2094.6999999999998</v>
      </c>
      <c r="F786" s="20">
        <v>21.3</v>
      </c>
      <c r="G786" s="20">
        <v>564.34</v>
      </c>
    </row>
    <row r="787" spans="1:7" x14ac:dyDescent="0.35">
      <c r="A787" s="20" t="s">
        <v>76</v>
      </c>
      <c r="B787" s="20" t="s">
        <v>73</v>
      </c>
      <c r="C787" s="20">
        <v>2009</v>
      </c>
      <c r="D787" s="20">
        <v>6332</v>
      </c>
      <c r="E787" s="21">
        <v>75354.100000000006</v>
      </c>
      <c r="F787" s="20">
        <v>21.9</v>
      </c>
      <c r="G787" s="20">
        <v>291.33</v>
      </c>
    </row>
    <row r="788" spans="1:7" x14ac:dyDescent="0.35">
      <c r="A788" s="20" t="s">
        <v>52</v>
      </c>
      <c r="B788" s="20" t="s">
        <v>73</v>
      </c>
      <c r="C788" s="20">
        <v>2009</v>
      </c>
      <c r="D788" s="20">
        <v>157</v>
      </c>
      <c r="E788" s="21">
        <v>219.5</v>
      </c>
      <c r="F788" s="20">
        <v>25.8</v>
      </c>
      <c r="G788" s="20">
        <v>1577.35</v>
      </c>
    </row>
    <row r="789" spans="1:7" x14ac:dyDescent="0.35">
      <c r="A789" s="20" t="s">
        <v>89</v>
      </c>
      <c r="B789" s="20" t="s">
        <v>73</v>
      </c>
      <c r="C789" s="20">
        <v>2009</v>
      </c>
      <c r="D789" s="20">
        <v>93</v>
      </c>
      <c r="E789" s="21"/>
      <c r="F789" s="20"/>
      <c r="G789" s="20"/>
    </row>
    <row r="790" spans="1:7" x14ac:dyDescent="0.35">
      <c r="A790" s="20" t="s">
        <v>53</v>
      </c>
      <c r="B790" s="20" t="s">
        <v>73</v>
      </c>
      <c r="C790" s="20">
        <v>2009</v>
      </c>
      <c r="D790" s="20">
        <v>1346</v>
      </c>
      <c r="E790" s="21">
        <v>8395.7999999999993</v>
      </c>
      <c r="F790" s="20">
        <v>24.3</v>
      </c>
      <c r="G790" s="20">
        <v>1062.76</v>
      </c>
    </row>
    <row r="791" spans="1:7" x14ac:dyDescent="0.35">
      <c r="A791" s="20" t="s">
        <v>54</v>
      </c>
      <c r="B791" s="20" t="s">
        <v>73</v>
      </c>
      <c r="C791" s="20">
        <v>2009</v>
      </c>
      <c r="D791" s="20">
        <v>45871</v>
      </c>
      <c r="E791" s="21">
        <v>326356</v>
      </c>
      <c r="F791" s="20">
        <v>24.6</v>
      </c>
      <c r="G791" s="20">
        <v>625.64</v>
      </c>
    </row>
    <row r="792" spans="1:7" x14ac:dyDescent="0.35">
      <c r="A792" s="20" t="s">
        <v>77</v>
      </c>
      <c r="B792" s="20" t="s">
        <v>73</v>
      </c>
      <c r="C792" s="20">
        <v>2009</v>
      </c>
      <c r="D792" s="20">
        <v>163</v>
      </c>
      <c r="E792" s="21">
        <v>564</v>
      </c>
      <c r="F792" s="20">
        <v>21.3</v>
      </c>
      <c r="G792" s="20">
        <v>2717.65</v>
      </c>
    </row>
    <row r="793" spans="1:7" x14ac:dyDescent="0.35">
      <c r="A793" s="20" t="s">
        <v>55</v>
      </c>
      <c r="B793" s="20" t="s">
        <v>73</v>
      </c>
      <c r="C793" s="20">
        <v>2009</v>
      </c>
      <c r="D793" s="20">
        <v>655</v>
      </c>
      <c r="E793" s="21">
        <v>9285</v>
      </c>
      <c r="F793" s="20">
        <v>22.4</v>
      </c>
      <c r="G793" s="20">
        <v>177.66</v>
      </c>
    </row>
    <row r="794" spans="1:7" x14ac:dyDescent="0.35">
      <c r="A794" s="20" t="s">
        <v>56</v>
      </c>
      <c r="B794" s="20" t="s">
        <v>73</v>
      </c>
      <c r="C794" s="20">
        <v>2009</v>
      </c>
      <c r="D794" s="20">
        <v>70</v>
      </c>
      <c r="E794" s="21">
        <v>705.3</v>
      </c>
      <c r="F794" s="20">
        <v>24</v>
      </c>
      <c r="G794" s="20">
        <v>362.71</v>
      </c>
    </row>
    <row r="795" spans="1:7" x14ac:dyDescent="0.35">
      <c r="A795" s="20" t="s">
        <v>78</v>
      </c>
      <c r="B795" s="20" t="s">
        <v>73</v>
      </c>
      <c r="C795" s="20">
        <v>2009</v>
      </c>
      <c r="D795" s="20">
        <v>829</v>
      </c>
      <c r="E795" s="21">
        <v>2630.7</v>
      </c>
      <c r="F795" s="20">
        <v>24.5</v>
      </c>
      <c r="G795" s="20">
        <v>1381.71</v>
      </c>
    </row>
    <row r="796" spans="1:7" x14ac:dyDescent="0.35">
      <c r="A796" s="20" t="s">
        <v>79</v>
      </c>
      <c r="B796" s="20" t="s">
        <v>73</v>
      </c>
      <c r="C796" s="20">
        <v>2009</v>
      </c>
      <c r="D796" s="20">
        <v>228</v>
      </c>
      <c r="E796" s="21">
        <v>353.4</v>
      </c>
      <c r="F796" s="20">
        <v>24.9</v>
      </c>
      <c r="G796" s="20">
        <v>622.14</v>
      </c>
    </row>
    <row r="797" spans="1:7" x14ac:dyDescent="0.35">
      <c r="A797" s="20" t="s">
        <v>57</v>
      </c>
      <c r="B797" s="20" t="s">
        <v>73</v>
      </c>
      <c r="C797" s="20">
        <v>2009</v>
      </c>
      <c r="D797" s="20">
        <v>168</v>
      </c>
      <c r="E797" s="21">
        <v>353.9</v>
      </c>
      <c r="F797" s="20">
        <v>23.4</v>
      </c>
      <c r="G797" s="20">
        <v>1527.79</v>
      </c>
    </row>
    <row r="798" spans="1:7" x14ac:dyDescent="0.35">
      <c r="A798" s="20" t="s">
        <v>69</v>
      </c>
      <c r="B798" s="20" t="s">
        <v>73</v>
      </c>
      <c r="C798" s="20">
        <v>2009</v>
      </c>
      <c r="D798" s="20">
        <v>5573</v>
      </c>
      <c r="E798" s="21">
        <v>19989.8</v>
      </c>
      <c r="F798" s="20">
        <v>22.3</v>
      </c>
      <c r="G798" s="20">
        <v>185.52</v>
      </c>
    </row>
    <row r="799" spans="1:7" x14ac:dyDescent="0.35">
      <c r="A799" s="20" t="s">
        <v>58</v>
      </c>
      <c r="B799" s="20" t="s">
        <v>73</v>
      </c>
      <c r="C799" s="20">
        <v>2009</v>
      </c>
      <c r="D799" s="20">
        <v>1681</v>
      </c>
      <c r="E799" s="21">
        <v>13407.6</v>
      </c>
      <c r="F799" s="20">
        <v>24.7</v>
      </c>
      <c r="G799" s="20">
        <v>1192.26</v>
      </c>
    </row>
    <row r="800" spans="1:7" x14ac:dyDescent="0.35">
      <c r="A800" s="20" t="s">
        <v>59</v>
      </c>
      <c r="B800" s="20" t="s">
        <v>73</v>
      </c>
      <c r="C800" s="20">
        <v>2009</v>
      </c>
      <c r="D800" s="20">
        <v>7073</v>
      </c>
      <c r="E800" s="21">
        <v>54967</v>
      </c>
      <c r="F800" s="20">
        <v>25.1</v>
      </c>
      <c r="G800" s="20">
        <v>902.51</v>
      </c>
    </row>
    <row r="801" spans="1:7" x14ac:dyDescent="0.35">
      <c r="A801" s="20" t="s">
        <v>60</v>
      </c>
      <c r="B801" s="20" t="s">
        <v>73</v>
      </c>
      <c r="C801" s="20">
        <v>2009</v>
      </c>
      <c r="D801" s="20">
        <v>30339</v>
      </c>
      <c r="E801" s="21">
        <v>156703.5</v>
      </c>
      <c r="F801" s="20">
        <v>24.5</v>
      </c>
      <c r="G801" s="20">
        <v>1641.33</v>
      </c>
    </row>
    <row r="802" spans="1:7" x14ac:dyDescent="0.35">
      <c r="A802" s="20" t="s">
        <v>61</v>
      </c>
      <c r="B802" s="20" t="s">
        <v>73</v>
      </c>
      <c r="C802" s="20">
        <v>2009</v>
      </c>
      <c r="D802" s="20">
        <v>22</v>
      </c>
      <c r="E802" s="21">
        <v>82.4</v>
      </c>
      <c r="F802" s="20">
        <v>25.1</v>
      </c>
      <c r="G802" s="20">
        <v>1531.68</v>
      </c>
    </row>
    <row r="803" spans="1:7" x14ac:dyDescent="0.35">
      <c r="A803" s="20" t="s">
        <v>62</v>
      </c>
      <c r="B803" s="20" t="s">
        <v>73</v>
      </c>
      <c r="C803" s="20">
        <v>2009</v>
      </c>
      <c r="D803" s="20">
        <v>118</v>
      </c>
      <c r="E803" s="21">
        <v>1671.6</v>
      </c>
      <c r="F803" s="20">
        <v>25.6</v>
      </c>
      <c r="G803" s="20">
        <v>1233.96</v>
      </c>
    </row>
    <row r="804" spans="1:7" x14ac:dyDescent="0.35">
      <c r="A804" s="20" t="s">
        <v>63</v>
      </c>
      <c r="B804" s="20" t="s">
        <v>73</v>
      </c>
      <c r="C804" s="20">
        <v>2009</v>
      </c>
      <c r="D804" s="20">
        <v>240</v>
      </c>
      <c r="E804" s="21">
        <v>280.7</v>
      </c>
      <c r="F804" s="20">
        <v>23.6</v>
      </c>
      <c r="G804" s="20">
        <v>262.8</v>
      </c>
    </row>
    <row r="805" spans="1:7" x14ac:dyDescent="0.35">
      <c r="A805" s="20" t="s">
        <v>80</v>
      </c>
      <c r="B805" s="20" t="s">
        <v>73</v>
      </c>
      <c r="C805" s="20">
        <v>2009</v>
      </c>
      <c r="D805" s="20">
        <v>11257</v>
      </c>
      <c r="E805" s="21">
        <v>171109.7</v>
      </c>
      <c r="F805" s="20">
        <v>24</v>
      </c>
      <c r="G805" s="20">
        <v>269.19</v>
      </c>
    </row>
    <row r="806" spans="1:7" x14ac:dyDescent="0.35">
      <c r="A806" s="20" t="s">
        <v>64</v>
      </c>
      <c r="B806" s="20" t="s">
        <v>73</v>
      </c>
      <c r="C806" s="20">
        <v>2009</v>
      </c>
      <c r="D806" s="20">
        <v>5965</v>
      </c>
      <c r="E806" s="21">
        <v>76199.8</v>
      </c>
      <c r="F806" s="20">
        <v>23.9</v>
      </c>
      <c r="G806" s="20">
        <v>258.14</v>
      </c>
    </row>
    <row r="807" spans="1:7" x14ac:dyDescent="0.35">
      <c r="A807" s="20" t="s">
        <v>90</v>
      </c>
      <c r="B807" s="20" t="s">
        <v>73</v>
      </c>
      <c r="C807" s="20">
        <v>2009</v>
      </c>
      <c r="D807" s="20">
        <v>106</v>
      </c>
      <c r="E807" s="21">
        <v>1231.9000000000001</v>
      </c>
      <c r="F807" s="20">
        <v>24.8</v>
      </c>
      <c r="G807" s="20">
        <v>297.25</v>
      </c>
    </row>
    <row r="808" spans="1:7" x14ac:dyDescent="0.35">
      <c r="A808" s="20" t="s">
        <v>81</v>
      </c>
      <c r="B808" s="20" t="s">
        <v>73</v>
      </c>
      <c r="C808" s="20">
        <v>2009</v>
      </c>
      <c r="D808" s="20">
        <v>1851</v>
      </c>
      <c r="E808" s="21">
        <v>8051.9</v>
      </c>
      <c r="F808" s="20">
        <v>24</v>
      </c>
      <c r="G808" s="20">
        <v>888.55</v>
      </c>
    </row>
    <row r="809" spans="1:7" x14ac:dyDescent="0.35">
      <c r="A809" s="20" t="s">
        <v>65</v>
      </c>
      <c r="B809" s="20" t="s">
        <v>73</v>
      </c>
      <c r="C809" s="20">
        <v>2009</v>
      </c>
      <c r="D809" s="20">
        <v>49</v>
      </c>
      <c r="E809" s="21">
        <v>557.4</v>
      </c>
      <c r="F809" s="20">
        <v>24.1</v>
      </c>
      <c r="G809" s="20">
        <v>534.85</v>
      </c>
    </row>
    <row r="810" spans="1:7" x14ac:dyDescent="0.35">
      <c r="A810" s="20" t="s">
        <v>83</v>
      </c>
      <c r="B810" s="20" t="s">
        <v>73</v>
      </c>
      <c r="C810" s="20">
        <v>2009</v>
      </c>
      <c r="D810" s="20">
        <v>18890</v>
      </c>
      <c r="E810" s="21">
        <v>133002.70000000001</v>
      </c>
      <c r="F810" s="20">
        <v>25.2</v>
      </c>
      <c r="G810" s="20">
        <v>660.56</v>
      </c>
    </row>
    <row r="811" spans="1:7" x14ac:dyDescent="0.35">
      <c r="A811" s="20" t="s">
        <v>66</v>
      </c>
      <c r="B811" s="20" t="s">
        <v>73</v>
      </c>
      <c r="C811" s="20">
        <v>2009</v>
      </c>
      <c r="D811" s="20">
        <v>165</v>
      </c>
      <c r="E811" s="21">
        <v>3311.9</v>
      </c>
      <c r="F811" s="20">
        <v>25.3</v>
      </c>
      <c r="G811" s="20">
        <v>539.63</v>
      </c>
    </row>
    <row r="812" spans="1:7" x14ac:dyDescent="0.35">
      <c r="A812" s="20" t="s">
        <v>82</v>
      </c>
      <c r="B812" s="20" t="s">
        <v>73</v>
      </c>
      <c r="C812" s="20">
        <v>2009</v>
      </c>
      <c r="D812" s="20">
        <v>851</v>
      </c>
      <c r="E812" s="21">
        <v>8390.7000000000007</v>
      </c>
      <c r="F812" s="20">
        <v>23.5</v>
      </c>
      <c r="G812" s="20">
        <v>470.57</v>
      </c>
    </row>
    <row r="813" spans="1:7" x14ac:dyDescent="0.35">
      <c r="A813" s="20" t="s">
        <v>67</v>
      </c>
      <c r="B813" s="20" t="s">
        <v>73</v>
      </c>
      <c r="C813" s="20">
        <v>2009</v>
      </c>
      <c r="D813" s="20">
        <v>79</v>
      </c>
      <c r="E813" s="21">
        <v>639.4</v>
      </c>
      <c r="F813" s="20">
        <v>24.8</v>
      </c>
      <c r="G813" s="20">
        <v>693.21</v>
      </c>
    </row>
    <row r="814" spans="1:7" x14ac:dyDescent="0.35">
      <c r="A814" s="20" t="s">
        <v>84</v>
      </c>
      <c r="B814" s="20" t="s">
        <v>73</v>
      </c>
      <c r="C814" s="20">
        <v>2009</v>
      </c>
      <c r="D814" s="20">
        <v>209</v>
      </c>
      <c r="E814" s="21">
        <v>1646.7</v>
      </c>
      <c r="F814" s="20">
        <v>23.8</v>
      </c>
      <c r="G814" s="20">
        <v>607.30999999999995</v>
      </c>
    </row>
    <row r="815" spans="1:7" x14ac:dyDescent="0.35">
      <c r="A815" s="20" t="s">
        <v>68</v>
      </c>
      <c r="B815" s="20" t="s">
        <v>73</v>
      </c>
      <c r="C815" s="20">
        <v>2009</v>
      </c>
      <c r="D815" s="20">
        <v>48807</v>
      </c>
      <c r="E815" s="21">
        <v>446941.7</v>
      </c>
      <c r="F815" s="20">
        <v>20.8</v>
      </c>
      <c r="G815" s="20">
        <v>464</v>
      </c>
    </row>
    <row r="816" spans="1:7" x14ac:dyDescent="0.35">
      <c r="A816" s="20" t="s">
        <v>30</v>
      </c>
      <c r="B816" s="20" t="s">
        <v>28</v>
      </c>
      <c r="C816" s="20">
        <v>2008</v>
      </c>
      <c r="D816" s="20">
        <v>1247</v>
      </c>
      <c r="E816" s="21">
        <v>40082.400000000001</v>
      </c>
      <c r="F816" s="20">
        <v>17</v>
      </c>
      <c r="G816" s="20">
        <v>178.5</v>
      </c>
    </row>
    <row r="817" spans="1:7" x14ac:dyDescent="0.35">
      <c r="A817" s="20" t="s">
        <v>2</v>
      </c>
      <c r="B817" s="20" t="s">
        <v>28</v>
      </c>
      <c r="C817" s="20">
        <v>2008</v>
      </c>
      <c r="D817" s="20">
        <v>191</v>
      </c>
      <c r="E817" s="21"/>
      <c r="F817" s="20"/>
      <c r="G817" s="20"/>
    </row>
    <row r="818" spans="1:7" x14ac:dyDescent="0.35">
      <c r="A818" s="20" t="s">
        <v>31</v>
      </c>
      <c r="B818" s="20" t="s">
        <v>28</v>
      </c>
      <c r="C818" s="20">
        <v>2008</v>
      </c>
      <c r="D818" s="20">
        <v>91522</v>
      </c>
      <c r="E818" s="21">
        <v>566306.30000000005</v>
      </c>
      <c r="F818" s="20">
        <v>24</v>
      </c>
      <c r="G818" s="20">
        <v>816.62</v>
      </c>
    </row>
    <row r="819" spans="1:7" x14ac:dyDescent="0.35">
      <c r="A819" s="20" t="s">
        <v>3</v>
      </c>
      <c r="B819" s="20" t="s">
        <v>28</v>
      </c>
      <c r="C819" s="20">
        <v>2008</v>
      </c>
      <c r="D819" s="20">
        <v>8173</v>
      </c>
      <c r="E819" s="21">
        <v>73182.3</v>
      </c>
      <c r="F819" s="20">
        <v>20.9</v>
      </c>
      <c r="G819" s="20">
        <v>267.81</v>
      </c>
    </row>
    <row r="820" spans="1:7" x14ac:dyDescent="0.35">
      <c r="A820" s="20" t="s">
        <v>97</v>
      </c>
      <c r="B820" s="20" t="s">
        <v>28</v>
      </c>
      <c r="C820" s="20">
        <v>2008</v>
      </c>
      <c r="D820" s="20">
        <v>235</v>
      </c>
      <c r="E820" s="21">
        <v>939.9</v>
      </c>
      <c r="F820" s="20">
        <v>22.6</v>
      </c>
      <c r="G820" s="20">
        <v>345.69</v>
      </c>
    </row>
    <row r="821" spans="1:7" x14ac:dyDescent="0.35">
      <c r="A821" s="20" t="s">
        <v>4</v>
      </c>
      <c r="B821" s="20" t="s">
        <v>28</v>
      </c>
      <c r="C821" s="20">
        <v>2008</v>
      </c>
      <c r="D821" s="20">
        <v>25965</v>
      </c>
      <c r="E821" s="21">
        <v>319086.7</v>
      </c>
      <c r="F821" s="20">
        <v>20.8</v>
      </c>
      <c r="G821" s="20">
        <v>232.89</v>
      </c>
    </row>
    <row r="822" spans="1:7" x14ac:dyDescent="0.35">
      <c r="A822" s="20" t="s">
        <v>5</v>
      </c>
      <c r="B822" s="20" t="s">
        <v>28</v>
      </c>
      <c r="C822" s="20">
        <v>2008</v>
      </c>
      <c r="D822" s="20">
        <v>1519</v>
      </c>
      <c r="E822" s="21">
        <v>9786.2000000000007</v>
      </c>
      <c r="F822" s="20">
        <v>23.6</v>
      </c>
      <c r="G822" s="20">
        <v>880.43</v>
      </c>
    </row>
    <row r="823" spans="1:7" x14ac:dyDescent="0.35">
      <c r="A823" s="20" t="s">
        <v>6</v>
      </c>
      <c r="B823" s="20" t="s">
        <v>28</v>
      </c>
      <c r="C823" s="20">
        <v>2008</v>
      </c>
      <c r="D823" s="20">
        <v>107</v>
      </c>
      <c r="E823" s="21">
        <v>344.9</v>
      </c>
      <c r="F823" s="20">
        <v>23.8</v>
      </c>
      <c r="G823" s="20">
        <v>1676.39</v>
      </c>
    </row>
    <row r="824" spans="1:7" x14ac:dyDescent="0.35">
      <c r="A824" s="20" t="s">
        <v>8</v>
      </c>
      <c r="B824" s="20" t="s">
        <v>28</v>
      </c>
      <c r="C824" s="20">
        <v>2008</v>
      </c>
      <c r="D824" s="20">
        <v>1406</v>
      </c>
      <c r="E824" s="21">
        <v>7025.9</v>
      </c>
      <c r="F824" s="20">
        <v>21.5</v>
      </c>
      <c r="G824" s="20">
        <v>407.71</v>
      </c>
    </row>
    <row r="825" spans="1:7" x14ac:dyDescent="0.35">
      <c r="A825" s="20" t="s">
        <v>9</v>
      </c>
      <c r="B825" s="20" t="s">
        <v>28</v>
      </c>
      <c r="C825" s="20">
        <v>2008</v>
      </c>
      <c r="D825" s="20">
        <v>84</v>
      </c>
      <c r="E825" s="21">
        <v>464</v>
      </c>
      <c r="F825" s="20">
        <v>24.7</v>
      </c>
      <c r="G825" s="20">
        <v>1436.78</v>
      </c>
    </row>
    <row r="826" spans="1:7" x14ac:dyDescent="0.35">
      <c r="A826" s="20" t="s">
        <v>33</v>
      </c>
      <c r="B826" s="20" t="s">
        <v>28</v>
      </c>
      <c r="C826" s="20">
        <v>2008</v>
      </c>
      <c r="D826" s="20">
        <v>1370</v>
      </c>
      <c r="E826" s="21">
        <v>9355.7000000000007</v>
      </c>
      <c r="F826" s="20">
        <v>23.4</v>
      </c>
      <c r="G826" s="20">
        <v>597.27</v>
      </c>
    </row>
    <row r="827" spans="1:7" x14ac:dyDescent="0.35">
      <c r="A827" s="20" t="s">
        <v>10</v>
      </c>
      <c r="B827" s="20" t="s">
        <v>28</v>
      </c>
      <c r="C827" s="20">
        <v>2008</v>
      </c>
      <c r="D827" s="20">
        <v>3143</v>
      </c>
      <c r="E827" s="21">
        <v>57275</v>
      </c>
      <c r="F827" s="20">
        <v>23.4</v>
      </c>
      <c r="G827" s="20">
        <v>297.13</v>
      </c>
    </row>
    <row r="828" spans="1:7" x14ac:dyDescent="0.35">
      <c r="A828" s="20" t="s">
        <v>11</v>
      </c>
      <c r="B828" s="20" t="s">
        <v>28</v>
      </c>
      <c r="C828" s="20">
        <v>2008</v>
      </c>
      <c r="D828" s="20">
        <v>233</v>
      </c>
      <c r="E828" s="21">
        <v>1842.8</v>
      </c>
      <c r="F828" s="20">
        <v>23.7</v>
      </c>
      <c r="G828" s="20">
        <v>581.53</v>
      </c>
    </row>
    <row r="829" spans="1:7" x14ac:dyDescent="0.35">
      <c r="A829" s="20" t="s">
        <v>23</v>
      </c>
      <c r="B829" s="20" t="s">
        <v>28</v>
      </c>
      <c r="C829" s="20">
        <v>2008</v>
      </c>
      <c r="D829" s="20">
        <v>3820</v>
      </c>
      <c r="E829" s="21">
        <v>1834.3</v>
      </c>
      <c r="F829" s="20">
        <v>22.1</v>
      </c>
      <c r="G829" s="20">
        <v>382.99</v>
      </c>
    </row>
    <row r="830" spans="1:7" x14ac:dyDescent="0.35">
      <c r="A830" s="20" t="s">
        <v>34</v>
      </c>
      <c r="B830" s="20" t="s">
        <v>28</v>
      </c>
      <c r="C830" s="20">
        <v>2008</v>
      </c>
      <c r="D830" s="20">
        <v>340</v>
      </c>
      <c r="E830" s="21">
        <v>1787.2</v>
      </c>
      <c r="F830" s="20">
        <v>21.3</v>
      </c>
      <c r="G830" s="20">
        <v>246.38</v>
      </c>
    </row>
    <row r="831" spans="1:7" x14ac:dyDescent="0.35">
      <c r="A831" s="20" t="s">
        <v>13</v>
      </c>
      <c r="B831" s="20" t="s">
        <v>28</v>
      </c>
      <c r="C831" s="20">
        <v>2008</v>
      </c>
      <c r="D831" s="20">
        <v>400</v>
      </c>
      <c r="E831" s="21">
        <v>971.1</v>
      </c>
      <c r="F831" s="20">
        <v>23.4</v>
      </c>
      <c r="G831" s="20">
        <v>1457.9</v>
      </c>
    </row>
    <row r="832" spans="1:7" x14ac:dyDescent="0.35">
      <c r="A832" s="20" t="s">
        <v>35</v>
      </c>
      <c r="B832" s="20" t="s">
        <v>28</v>
      </c>
      <c r="C832" s="20">
        <v>2008</v>
      </c>
      <c r="D832" s="20">
        <v>8003</v>
      </c>
      <c r="E832" s="21">
        <v>90234.9</v>
      </c>
      <c r="F832" s="20">
        <v>22.4</v>
      </c>
      <c r="G832" s="20">
        <v>576.66</v>
      </c>
    </row>
    <row r="833" spans="1:7" x14ac:dyDescent="0.35">
      <c r="A833" s="20" t="s">
        <v>14</v>
      </c>
      <c r="B833" s="20" t="s">
        <v>28</v>
      </c>
      <c r="C833" s="20">
        <v>2008</v>
      </c>
      <c r="D833" s="20">
        <v>273</v>
      </c>
      <c r="E833" s="21">
        <v>1028.4000000000001</v>
      </c>
      <c r="F833" s="20">
        <v>24</v>
      </c>
      <c r="G833" s="20">
        <v>1716.06</v>
      </c>
    </row>
    <row r="834" spans="1:7" x14ac:dyDescent="0.35">
      <c r="A834" s="20" t="s">
        <v>15</v>
      </c>
      <c r="B834" s="20" t="s">
        <v>28</v>
      </c>
      <c r="C834" s="20">
        <v>2008</v>
      </c>
      <c r="D834" s="20">
        <v>14372</v>
      </c>
      <c r="E834" s="21">
        <v>92245</v>
      </c>
      <c r="F834" s="20">
        <v>23</v>
      </c>
      <c r="G834" s="20">
        <v>774.26</v>
      </c>
    </row>
    <row r="835" spans="1:7" x14ac:dyDescent="0.35">
      <c r="A835" s="20" t="s">
        <v>16</v>
      </c>
      <c r="B835" s="20" t="s">
        <v>28</v>
      </c>
      <c r="C835" s="20">
        <v>2008</v>
      </c>
      <c r="D835" s="20">
        <v>203</v>
      </c>
      <c r="E835" s="21">
        <v>626.20000000000005</v>
      </c>
      <c r="F835" s="20">
        <v>23.9</v>
      </c>
      <c r="G835" s="20">
        <v>1447.37</v>
      </c>
    </row>
    <row r="836" spans="1:7" x14ac:dyDescent="0.35">
      <c r="A836" s="20" t="s">
        <v>17</v>
      </c>
      <c r="B836" s="20" t="s">
        <v>28</v>
      </c>
      <c r="C836" s="20">
        <v>2008</v>
      </c>
      <c r="D836" s="20">
        <v>906</v>
      </c>
      <c r="E836" s="21">
        <v>5825.3</v>
      </c>
      <c r="F836" s="20">
        <v>22</v>
      </c>
      <c r="G836" s="20">
        <v>632.38</v>
      </c>
    </row>
    <row r="837" spans="1:7" x14ac:dyDescent="0.35">
      <c r="A837" s="20" t="s">
        <v>100</v>
      </c>
      <c r="B837" s="20" t="s">
        <v>28</v>
      </c>
      <c r="C837" s="20">
        <v>2008</v>
      </c>
      <c r="D837" s="20">
        <v>197</v>
      </c>
      <c r="E837" s="21">
        <v>43.6</v>
      </c>
      <c r="F837" s="20">
        <v>24.9</v>
      </c>
      <c r="G837" s="20">
        <v>438.36</v>
      </c>
    </row>
    <row r="838" spans="1:7" x14ac:dyDescent="0.35">
      <c r="A838" s="20" t="s">
        <v>18</v>
      </c>
      <c r="B838" s="20" t="s">
        <v>28</v>
      </c>
      <c r="C838" s="20">
        <v>2008</v>
      </c>
      <c r="D838" s="20">
        <v>913</v>
      </c>
      <c r="E838" s="21">
        <v>10773.2</v>
      </c>
      <c r="F838" s="20">
        <v>22.2</v>
      </c>
      <c r="G838" s="20">
        <v>359.05</v>
      </c>
    </row>
    <row r="839" spans="1:7" x14ac:dyDescent="0.35">
      <c r="A839" s="20" t="s">
        <v>19</v>
      </c>
      <c r="B839" s="20" t="s">
        <v>28</v>
      </c>
      <c r="C839" s="20">
        <v>2008</v>
      </c>
      <c r="D839" s="20">
        <v>159</v>
      </c>
      <c r="E839" s="21">
        <v>122.8</v>
      </c>
      <c r="F839" s="20">
        <v>23.3</v>
      </c>
      <c r="G839" s="20">
        <v>1158.5999999999999</v>
      </c>
    </row>
    <row r="840" spans="1:7" x14ac:dyDescent="0.35">
      <c r="A840" s="20" t="s">
        <v>20</v>
      </c>
      <c r="B840" s="20" t="s">
        <v>28</v>
      </c>
      <c r="C840" s="20">
        <v>2008</v>
      </c>
      <c r="D840" s="20">
        <v>180</v>
      </c>
      <c r="E840" s="21">
        <v>17261.8</v>
      </c>
      <c r="F840" s="20">
        <v>22.1</v>
      </c>
      <c r="G840" s="20">
        <v>229.61</v>
      </c>
    </row>
    <row r="841" spans="1:7" x14ac:dyDescent="0.35">
      <c r="A841" s="20" t="s">
        <v>21</v>
      </c>
      <c r="B841" s="20" t="s">
        <v>28</v>
      </c>
      <c r="C841" s="20">
        <v>2008</v>
      </c>
      <c r="D841" s="20">
        <v>31</v>
      </c>
      <c r="E841" s="21">
        <v>359.7</v>
      </c>
      <c r="F841" s="20">
        <v>25.5</v>
      </c>
      <c r="G841" s="20">
        <v>717.2</v>
      </c>
    </row>
    <row r="842" spans="1:7" x14ac:dyDescent="0.35">
      <c r="A842" s="20" t="s">
        <v>22</v>
      </c>
      <c r="B842" s="20" t="s">
        <v>28</v>
      </c>
      <c r="C842" s="20">
        <v>2008</v>
      </c>
      <c r="D842" s="20">
        <v>2456</v>
      </c>
      <c r="E842" s="21">
        <v>13635.6</v>
      </c>
      <c r="F842" s="20">
        <v>26</v>
      </c>
      <c r="G842" s="20">
        <v>834.06</v>
      </c>
    </row>
    <row r="843" spans="1:7" x14ac:dyDescent="0.35">
      <c r="A843" s="20" t="s">
        <v>38</v>
      </c>
      <c r="B843" s="20" t="s">
        <v>28</v>
      </c>
      <c r="C843" s="20">
        <v>2008</v>
      </c>
      <c r="D843" s="20">
        <v>2322</v>
      </c>
      <c r="E843" s="21">
        <v>15397</v>
      </c>
      <c r="F843" s="20">
        <v>23</v>
      </c>
      <c r="G843" s="20">
        <v>960.27</v>
      </c>
    </row>
    <row r="844" spans="1:7" x14ac:dyDescent="0.35">
      <c r="A844" s="20" t="s">
        <v>74</v>
      </c>
      <c r="B844" s="20" t="s">
        <v>73</v>
      </c>
      <c r="C844" s="20">
        <v>2008</v>
      </c>
      <c r="D844" s="20">
        <v>1115</v>
      </c>
      <c r="E844" s="21">
        <v>7583.7</v>
      </c>
      <c r="F844" s="20">
        <v>23.5</v>
      </c>
      <c r="G844" s="22">
        <v>347.56</v>
      </c>
    </row>
    <row r="845" spans="1:7" x14ac:dyDescent="0.35">
      <c r="A845" s="20" t="s">
        <v>40</v>
      </c>
      <c r="B845" s="20" t="s">
        <v>73</v>
      </c>
      <c r="C845" s="20">
        <v>2008</v>
      </c>
      <c r="D845" s="20">
        <v>7101</v>
      </c>
      <c r="E845" s="21">
        <v>59309.1</v>
      </c>
      <c r="F845" s="20">
        <v>24.1</v>
      </c>
      <c r="G845" s="22">
        <v>269.06</v>
      </c>
    </row>
    <row r="846" spans="1:7" x14ac:dyDescent="0.35">
      <c r="A846" s="20" t="s">
        <v>41</v>
      </c>
      <c r="B846" s="20" t="s">
        <v>73</v>
      </c>
      <c r="C846" s="20">
        <v>2008</v>
      </c>
      <c r="D846" s="20">
        <v>3325</v>
      </c>
      <c r="E846" s="21">
        <v>12213</v>
      </c>
      <c r="F846" s="20">
        <v>25.4</v>
      </c>
      <c r="G846" s="22">
        <v>1424.37</v>
      </c>
    </row>
    <row r="847" spans="1:7" x14ac:dyDescent="0.35">
      <c r="A847" s="20" t="s">
        <v>42</v>
      </c>
      <c r="B847" s="20" t="s">
        <v>73</v>
      </c>
      <c r="C847" s="20">
        <v>2008</v>
      </c>
      <c r="D847" s="20">
        <v>73470</v>
      </c>
      <c r="E847" s="21">
        <v>326212.09999999998</v>
      </c>
      <c r="F847" s="20">
        <v>25.1</v>
      </c>
      <c r="G847" s="22">
        <v>1112.46</v>
      </c>
    </row>
    <row r="848" spans="1:7" x14ac:dyDescent="0.35">
      <c r="A848" s="20" t="s">
        <v>43</v>
      </c>
      <c r="B848" s="20" t="s">
        <v>73</v>
      </c>
      <c r="C848" s="20">
        <v>2008</v>
      </c>
      <c r="D848" s="20">
        <v>3672</v>
      </c>
      <c r="E848" s="21">
        <v>11280.5</v>
      </c>
      <c r="F848" s="20">
        <v>23.9</v>
      </c>
      <c r="G848" s="22">
        <v>376.83</v>
      </c>
    </row>
    <row r="849" spans="1:7" x14ac:dyDescent="0.35">
      <c r="A849" s="20" t="s">
        <v>44</v>
      </c>
      <c r="B849" s="20" t="s">
        <v>73</v>
      </c>
      <c r="C849" s="20">
        <v>2008</v>
      </c>
      <c r="D849" s="20">
        <v>52</v>
      </c>
      <c r="E849" s="21">
        <v>23.7</v>
      </c>
      <c r="F849" s="20">
        <v>25.1</v>
      </c>
      <c r="G849" s="22">
        <v>2101.61</v>
      </c>
    </row>
    <row r="850" spans="1:7" x14ac:dyDescent="0.35">
      <c r="A850" s="20" t="s">
        <v>45</v>
      </c>
      <c r="B850" s="20" t="s">
        <v>73</v>
      </c>
      <c r="C850" s="20">
        <v>2008</v>
      </c>
      <c r="D850" s="20">
        <v>873</v>
      </c>
      <c r="E850" s="21">
        <v>6809.3</v>
      </c>
      <c r="F850" s="20">
        <v>24.6</v>
      </c>
      <c r="G850" s="22">
        <v>225</v>
      </c>
    </row>
    <row r="851" spans="1:7" x14ac:dyDescent="0.35">
      <c r="A851" s="20" t="s">
        <v>46</v>
      </c>
      <c r="B851" s="20" t="s">
        <v>73</v>
      </c>
      <c r="C851" s="20">
        <v>2008</v>
      </c>
      <c r="D851" s="20">
        <v>87</v>
      </c>
      <c r="E851" s="21">
        <v>844.2</v>
      </c>
      <c r="F851" s="20">
        <v>26.8</v>
      </c>
      <c r="G851" s="22">
        <v>258.31</v>
      </c>
    </row>
    <row r="852" spans="1:7" x14ac:dyDescent="0.35">
      <c r="A852" s="20" t="s">
        <v>47</v>
      </c>
      <c r="B852" s="20" t="s">
        <v>73</v>
      </c>
      <c r="C852" s="20">
        <v>2008</v>
      </c>
      <c r="D852" s="20">
        <v>82</v>
      </c>
      <c r="E852" s="21">
        <v>333.2</v>
      </c>
      <c r="F852" s="20">
        <v>22.7</v>
      </c>
      <c r="G852" s="22">
        <v>1329.09</v>
      </c>
    </row>
    <row r="853" spans="1:7" x14ac:dyDescent="0.35">
      <c r="A853" s="20" t="s">
        <v>85</v>
      </c>
      <c r="B853" s="20" t="s">
        <v>73</v>
      </c>
      <c r="C853" s="20">
        <v>2008</v>
      </c>
      <c r="D853" s="20">
        <v>109</v>
      </c>
      <c r="E853" s="21">
        <v>373</v>
      </c>
      <c r="F853" s="20">
        <v>24.6</v>
      </c>
      <c r="G853" s="22">
        <v>991.03</v>
      </c>
    </row>
    <row r="854" spans="1:7" x14ac:dyDescent="0.35">
      <c r="A854" s="20" t="s">
        <v>49</v>
      </c>
      <c r="B854" s="20" t="s">
        <v>73</v>
      </c>
      <c r="C854" s="20">
        <v>2008</v>
      </c>
      <c r="D854" s="20">
        <v>95</v>
      </c>
      <c r="E854" s="21">
        <v>361.8</v>
      </c>
      <c r="F854" s="20">
        <v>24.1</v>
      </c>
      <c r="G854" s="22">
        <v>1795.74</v>
      </c>
    </row>
    <row r="855" spans="1:7" x14ac:dyDescent="0.35">
      <c r="A855" s="20" t="s">
        <v>75</v>
      </c>
      <c r="B855" s="20" t="s">
        <v>73</v>
      </c>
      <c r="C855" s="20">
        <v>2008</v>
      </c>
      <c r="D855" s="20">
        <v>287</v>
      </c>
      <c r="E855" s="21">
        <v>1907.2</v>
      </c>
      <c r="F855" s="20">
        <v>21.9</v>
      </c>
      <c r="G855" s="22">
        <v>508.19</v>
      </c>
    </row>
    <row r="856" spans="1:7" x14ac:dyDescent="0.35">
      <c r="A856" s="20" t="s">
        <v>88</v>
      </c>
      <c r="B856" s="20" t="s">
        <v>73</v>
      </c>
      <c r="C856" s="20">
        <v>2008</v>
      </c>
      <c r="D856" s="20">
        <v>98</v>
      </c>
      <c r="E856" s="21"/>
      <c r="F856" s="20"/>
      <c r="G856" s="20"/>
    </row>
    <row r="857" spans="1:7" x14ac:dyDescent="0.35">
      <c r="A857" s="20" t="s">
        <v>76</v>
      </c>
      <c r="B857" s="20" t="s">
        <v>73</v>
      </c>
      <c r="C857" s="20">
        <v>2008</v>
      </c>
      <c r="D857" s="20">
        <v>6761</v>
      </c>
      <c r="E857" s="21">
        <v>68908.399999999994</v>
      </c>
      <c r="F857" s="20">
        <v>22.1</v>
      </c>
      <c r="G857" s="22">
        <v>290.93</v>
      </c>
    </row>
    <row r="858" spans="1:7" x14ac:dyDescent="0.35">
      <c r="A858" s="20" t="s">
        <v>52</v>
      </c>
      <c r="B858" s="20" t="s">
        <v>73</v>
      </c>
      <c r="C858" s="20">
        <v>2008</v>
      </c>
      <c r="D858" s="20">
        <v>77</v>
      </c>
      <c r="E858" s="21">
        <v>143</v>
      </c>
      <c r="F858" s="20">
        <v>24.8</v>
      </c>
      <c r="G858" s="22">
        <v>1603.19</v>
      </c>
    </row>
    <row r="859" spans="1:7" x14ac:dyDescent="0.35">
      <c r="A859" s="20" t="s">
        <v>89</v>
      </c>
      <c r="B859" s="20" t="s">
        <v>73</v>
      </c>
      <c r="C859" s="20">
        <v>2008</v>
      </c>
      <c r="D859" s="20">
        <v>93</v>
      </c>
      <c r="E859" s="21"/>
      <c r="F859" s="20"/>
      <c r="G859" s="20"/>
    </row>
    <row r="860" spans="1:7" x14ac:dyDescent="0.35">
      <c r="A860" s="20" t="s">
        <v>53</v>
      </c>
      <c r="B860" s="20" t="s">
        <v>73</v>
      </c>
      <c r="C860" s="20">
        <v>2008</v>
      </c>
      <c r="D860" s="20">
        <v>1282</v>
      </c>
      <c r="E860" s="21">
        <v>5543.6</v>
      </c>
      <c r="F860" s="20">
        <v>24.6</v>
      </c>
      <c r="G860" s="22">
        <v>1227.19</v>
      </c>
    </row>
    <row r="861" spans="1:7" x14ac:dyDescent="0.35">
      <c r="A861" s="20" t="s">
        <v>54</v>
      </c>
      <c r="B861" s="20" t="s">
        <v>73</v>
      </c>
      <c r="C861" s="20">
        <v>2008</v>
      </c>
      <c r="D861" s="20">
        <v>46693</v>
      </c>
      <c r="E861" s="21">
        <v>225770</v>
      </c>
      <c r="F861" s="20">
        <v>24.9</v>
      </c>
      <c r="G861" s="22">
        <v>648.88</v>
      </c>
    </row>
    <row r="862" spans="1:7" x14ac:dyDescent="0.35">
      <c r="A862" s="20" t="s">
        <v>77</v>
      </c>
      <c r="B862" s="20" t="s">
        <v>73</v>
      </c>
      <c r="C862" s="20">
        <v>2008</v>
      </c>
      <c r="D862" s="20">
        <v>156</v>
      </c>
      <c r="E862" s="21">
        <v>439.3</v>
      </c>
      <c r="F862" s="20">
        <v>21.3</v>
      </c>
      <c r="G862" s="22">
        <v>2609.42</v>
      </c>
    </row>
    <row r="863" spans="1:7" x14ac:dyDescent="0.35">
      <c r="A863" s="20" t="s">
        <v>55</v>
      </c>
      <c r="B863" s="20" t="s">
        <v>73</v>
      </c>
      <c r="C863" s="20">
        <v>2008</v>
      </c>
      <c r="D863" s="20">
        <v>636</v>
      </c>
      <c r="E863" s="21">
        <v>8985.2000000000007</v>
      </c>
      <c r="F863" s="20">
        <v>23.7</v>
      </c>
      <c r="G863" s="22">
        <v>182.95</v>
      </c>
    </row>
    <row r="864" spans="1:7" x14ac:dyDescent="0.35">
      <c r="A864" s="20" t="s">
        <v>56</v>
      </c>
      <c r="B864" s="20" t="s">
        <v>73</v>
      </c>
      <c r="C864" s="20">
        <v>2008</v>
      </c>
      <c r="D864" s="20">
        <v>67</v>
      </c>
      <c r="E864" s="21">
        <v>272</v>
      </c>
      <c r="F864" s="20">
        <v>24.5</v>
      </c>
      <c r="G864" s="22">
        <v>1015.99</v>
      </c>
    </row>
    <row r="865" spans="1:7" x14ac:dyDescent="0.35">
      <c r="A865" s="20" t="s">
        <v>78</v>
      </c>
      <c r="B865" s="20" t="s">
        <v>73</v>
      </c>
      <c r="C865" s="20">
        <v>2008</v>
      </c>
      <c r="D865" s="20">
        <v>799</v>
      </c>
      <c r="E865" s="21">
        <v>2147</v>
      </c>
      <c r="F865" s="20">
        <v>25</v>
      </c>
      <c r="G865" s="22">
        <v>1608.32</v>
      </c>
    </row>
    <row r="866" spans="1:7" x14ac:dyDescent="0.35">
      <c r="A866" s="20" t="s">
        <v>79</v>
      </c>
      <c r="B866" s="20" t="s">
        <v>73</v>
      </c>
      <c r="C866" s="20">
        <v>2008</v>
      </c>
      <c r="D866" s="20">
        <v>133</v>
      </c>
      <c r="E866" s="21">
        <v>280.60000000000002</v>
      </c>
      <c r="F866" s="20">
        <v>26.2</v>
      </c>
      <c r="G866" s="22">
        <v>737.51</v>
      </c>
    </row>
    <row r="867" spans="1:7" x14ac:dyDescent="0.35">
      <c r="A867" s="20" t="s">
        <v>57</v>
      </c>
      <c r="B867" s="20" t="s">
        <v>73</v>
      </c>
      <c r="C867" s="20">
        <v>2008</v>
      </c>
      <c r="D867" s="20">
        <v>151</v>
      </c>
      <c r="E867" s="21">
        <v>326.89999999999998</v>
      </c>
      <c r="F867" s="20">
        <v>23.9</v>
      </c>
      <c r="G867" s="22">
        <v>1574.72</v>
      </c>
    </row>
    <row r="868" spans="1:7" x14ac:dyDescent="0.35">
      <c r="A868" s="20" t="s">
        <v>69</v>
      </c>
      <c r="B868" s="20" t="s">
        <v>73</v>
      </c>
      <c r="C868" s="20">
        <v>2008</v>
      </c>
      <c r="D868" s="20">
        <v>5191</v>
      </c>
      <c r="E868" s="21">
        <v>2963.2</v>
      </c>
      <c r="F868" s="20">
        <v>23.1</v>
      </c>
      <c r="G868" s="22">
        <v>444.5</v>
      </c>
    </row>
    <row r="869" spans="1:7" x14ac:dyDescent="0.35">
      <c r="A869" s="20" t="s">
        <v>58</v>
      </c>
      <c r="B869" s="20" t="s">
        <v>73</v>
      </c>
      <c r="C869" s="20">
        <v>2008</v>
      </c>
      <c r="D869" s="20">
        <v>1588</v>
      </c>
      <c r="E869" s="21">
        <v>9489.2999999999993</v>
      </c>
      <c r="F869" s="20">
        <v>25.9</v>
      </c>
      <c r="G869" s="22">
        <v>1319.24</v>
      </c>
    </row>
    <row r="870" spans="1:7" x14ac:dyDescent="0.35">
      <c r="A870" s="20" t="s">
        <v>59</v>
      </c>
      <c r="B870" s="20" t="s">
        <v>73</v>
      </c>
      <c r="C870" s="20">
        <v>2008</v>
      </c>
      <c r="D870" s="20">
        <v>6584</v>
      </c>
      <c r="E870" s="21">
        <v>43510.6</v>
      </c>
      <c r="F870" s="20">
        <v>25.7</v>
      </c>
      <c r="G870" s="22">
        <v>938.71</v>
      </c>
    </row>
    <row r="871" spans="1:7" x14ac:dyDescent="0.35">
      <c r="A871" s="20" t="s">
        <v>60</v>
      </c>
      <c r="B871" s="20" t="s">
        <v>73</v>
      </c>
      <c r="C871" s="20">
        <v>2008</v>
      </c>
      <c r="D871" s="20">
        <v>25737</v>
      </c>
      <c r="E871" s="21">
        <v>105678.1</v>
      </c>
      <c r="F871" s="20">
        <v>24.8</v>
      </c>
      <c r="G871" s="22">
        <v>1962.03</v>
      </c>
    </row>
    <row r="872" spans="1:7" x14ac:dyDescent="0.35">
      <c r="A872" s="20" t="s">
        <v>61</v>
      </c>
      <c r="B872" s="20" t="s">
        <v>73</v>
      </c>
      <c r="C872" s="20">
        <v>2008</v>
      </c>
      <c r="D872" s="20">
        <v>21</v>
      </c>
      <c r="E872" s="21">
        <v>67.5</v>
      </c>
      <c r="F872" s="20">
        <v>26.3</v>
      </c>
      <c r="G872" s="22">
        <v>1598.89</v>
      </c>
    </row>
    <row r="873" spans="1:7" x14ac:dyDescent="0.35">
      <c r="A873" s="20" t="s">
        <v>62</v>
      </c>
      <c r="B873" s="20" t="s">
        <v>73</v>
      </c>
      <c r="C873" s="20">
        <v>2008</v>
      </c>
      <c r="D873" s="20">
        <v>67</v>
      </c>
      <c r="E873" s="21">
        <v>1478</v>
      </c>
      <c r="F873" s="20">
        <v>25.9</v>
      </c>
      <c r="G873" s="22">
        <v>1137.8900000000001</v>
      </c>
    </row>
    <row r="874" spans="1:7" x14ac:dyDescent="0.35">
      <c r="A874" s="20" t="s">
        <v>63</v>
      </c>
      <c r="B874" s="20" t="s">
        <v>73</v>
      </c>
      <c r="C874" s="20">
        <v>2008</v>
      </c>
      <c r="D874" s="20">
        <v>271</v>
      </c>
      <c r="E874" s="21">
        <v>464.5</v>
      </c>
      <c r="F874" s="20">
        <v>24.3</v>
      </c>
      <c r="G874" s="22">
        <v>239.35</v>
      </c>
    </row>
    <row r="875" spans="1:7" x14ac:dyDescent="0.35">
      <c r="A875" s="20" t="s">
        <v>80</v>
      </c>
      <c r="B875" s="20" t="s">
        <v>73</v>
      </c>
      <c r="C875" s="20">
        <v>2008</v>
      </c>
      <c r="D875" s="20">
        <v>10882</v>
      </c>
      <c r="E875" s="21">
        <v>177683.6</v>
      </c>
      <c r="F875" s="20">
        <v>24.2</v>
      </c>
      <c r="G875" s="22">
        <v>253.07</v>
      </c>
    </row>
    <row r="876" spans="1:7" x14ac:dyDescent="0.35">
      <c r="A876" s="20" t="s">
        <v>64</v>
      </c>
      <c r="B876" s="20" t="s">
        <v>73</v>
      </c>
      <c r="C876" s="20">
        <v>2008</v>
      </c>
      <c r="D876" s="20">
        <v>6033</v>
      </c>
      <c r="E876" s="21">
        <v>70356.3</v>
      </c>
      <c r="F876" s="20">
        <v>24.7</v>
      </c>
      <c r="G876" s="22">
        <v>258.85000000000002</v>
      </c>
    </row>
    <row r="877" spans="1:7" x14ac:dyDescent="0.35">
      <c r="A877" s="20" t="s">
        <v>90</v>
      </c>
      <c r="B877" s="20" t="s">
        <v>73</v>
      </c>
      <c r="C877" s="20">
        <v>2008</v>
      </c>
      <c r="D877" s="20">
        <v>176</v>
      </c>
      <c r="E877" s="21">
        <v>1590.9</v>
      </c>
      <c r="F877" s="20">
        <v>22.8</v>
      </c>
      <c r="G877" s="22">
        <v>265.17</v>
      </c>
    </row>
    <row r="878" spans="1:7" x14ac:dyDescent="0.35">
      <c r="A878" s="20" t="s">
        <v>81</v>
      </c>
      <c r="B878" s="20" t="s">
        <v>73</v>
      </c>
      <c r="C878" s="20">
        <v>2008</v>
      </c>
      <c r="D878" s="20">
        <v>1856</v>
      </c>
      <c r="E878" s="21">
        <v>6796.2</v>
      </c>
      <c r="F878" s="20">
        <v>24.4</v>
      </c>
      <c r="G878" s="22">
        <v>886.76</v>
      </c>
    </row>
    <row r="879" spans="1:7" x14ac:dyDescent="0.35">
      <c r="A879" s="20" t="s">
        <v>65</v>
      </c>
      <c r="B879" s="20" t="s">
        <v>73</v>
      </c>
      <c r="C879" s="20">
        <v>2008</v>
      </c>
      <c r="D879" s="20">
        <v>48</v>
      </c>
      <c r="E879" s="21">
        <v>446.5</v>
      </c>
      <c r="F879" s="20">
        <v>23.7</v>
      </c>
      <c r="G879" s="22">
        <v>608.73</v>
      </c>
    </row>
    <row r="880" spans="1:7" x14ac:dyDescent="0.35">
      <c r="A880" s="20" t="s">
        <v>83</v>
      </c>
      <c r="B880" s="20" t="s">
        <v>73</v>
      </c>
      <c r="C880" s="20">
        <v>2008</v>
      </c>
      <c r="D880" s="20">
        <v>18318</v>
      </c>
      <c r="E880" s="21">
        <v>102230.5</v>
      </c>
      <c r="F880" s="20">
        <v>25.7</v>
      </c>
      <c r="G880" s="22">
        <v>703.94</v>
      </c>
    </row>
    <row r="881" spans="1:7" x14ac:dyDescent="0.35">
      <c r="A881" s="20" t="s">
        <v>66</v>
      </c>
      <c r="B881" s="20" t="s">
        <v>73</v>
      </c>
      <c r="C881" s="20">
        <v>2008</v>
      </c>
      <c r="D881" s="20">
        <v>159</v>
      </c>
      <c r="E881" s="21">
        <v>2005.2</v>
      </c>
      <c r="F881" s="20">
        <v>27.3</v>
      </c>
      <c r="G881" s="22">
        <v>535.28</v>
      </c>
    </row>
    <row r="882" spans="1:7" x14ac:dyDescent="0.35">
      <c r="A882" s="20" t="s">
        <v>82</v>
      </c>
      <c r="B882" s="20" t="s">
        <v>73</v>
      </c>
      <c r="C882" s="20">
        <v>2008</v>
      </c>
      <c r="D882" s="20">
        <v>771</v>
      </c>
      <c r="E882" s="21">
        <v>8649.2999999999993</v>
      </c>
      <c r="F882" s="20">
        <v>23.4</v>
      </c>
      <c r="G882" s="22">
        <v>411.48</v>
      </c>
    </row>
    <row r="883" spans="1:7" x14ac:dyDescent="0.35">
      <c r="A883" s="20" t="s">
        <v>67</v>
      </c>
      <c r="B883" s="20" t="s">
        <v>73</v>
      </c>
      <c r="C883" s="20">
        <v>2008</v>
      </c>
      <c r="D883" s="20">
        <v>102</v>
      </c>
      <c r="E883" s="21">
        <v>434.4</v>
      </c>
      <c r="F883" s="20">
        <v>25.7</v>
      </c>
      <c r="G883" s="22">
        <v>853.12</v>
      </c>
    </row>
    <row r="884" spans="1:7" x14ac:dyDescent="0.35">
      <c r="A884" s="20" t="s">
        <v>84</v>
      </c>
      <c r="B884" s="20" t="s">
        <v>73</v>
      </c>
      <c r="C884" s="20">
        <v>2008</v>
      </c>
      <c r="D884" s="20">
        <v>123</v>
      </c>
      <c r="E884" s="21">
        <v>914.5</v>
      </c>
      <c r="F884" s="20">
        <v>24.5</v>
      </c>
      <c r="G884" s="22">
        <v>754.39</v>
      </c>
    </row>
    <row r="885" spans="1:7" x14ac:dyDescent="0.35">
      <c r="A885" s="20" t="s">
        <v>68</v>
      </c>
      <c r="B885" s="20" t="s">
        <v>73</v>
      </c>
      <c r="C885" s="20">
        <v>2008</v>
      </c>
      <c r="D885" s="20">
        <v>48787</v>
      </c>
      <c r="E885" s="21">
        <v>397982</v>
      </c>
      <c r="F885" s="20">
        <v>21.6</v>
      </c>
      <c r="G885" s="22">
        <v>462.65</v>
      </c>
    </row>
    <row r="886" spans="1:7" x14ac:dyDescent="0.35">
      <c r="A886" s="20" t="s">
        <v>30</v>
      </c>
      <c r="B886" s="20" t="s">
        <v>28</v>
      </c>
      <c r="C886" s="20">
        <v>2007</v>
      </c>
      <c r="D886" s="20">
        <v>1376</v>
      </c>
      <c r="E886" s="21">
        <v>44919.8</v>
      </c>
      <c r="F886" s="20">
        <v>16.399999999999999</v>
      </c>
      <c r="G886" s="20">
        <v>176.14</v>
      </c>
    </row>
    <row r="887" spans="1:7" x14ac:dyDescent="0.35">
      <c r="A887" s="20" t="s">
        <v>2</v>
      </c>
      <c r="B887" s="20" t="s">
        <v>28</v>
      </c>
      <c r="C887" s="20">
        <v>2007</v>
      </c>
      <c r="D887" s="20">
        <v>267</v>
      </c>
      <c r="E887" s="21"/>
      <c r="F887" s="20"/>
      <c r="G887" s="20"/>
    </row>
    <row r="888" spans="1:7" x14ac:dyDescent="0.35">
      <c r="A888" s="20" t="s">
        <v>31</v>
      </c>
      <c r="B888" s="20" t="s">
        <v>28</v>
      </c>
      <c r="C888" s="20">
        <v>2007</v>
      </c>
      <c r="D888" s="20">
        <v>91348</v>
      </c>
      <c r="E888" s="21">
        <v>589664</v>
      </c>
      <c r="F888" s="20">
        <v>23.8</v>
      </c>
      <c r="G888" s="20">
        <v>717.54</v>
      </c>
    </row>
    <row r="889" spans="1:7" x14ac:dyDescent="0.35">
      <c r="A889" s="20" t="s">
        <v>3</v>
      </c>
      <c r="B889" s="20" t="s">
        <v>28</v>
      </c>
      <c r="C889" s="20">
        <v>2007</v>
      </c>
      <c r="D889" s="20">
        <v>9489</v>
      </c>
      <c r="E889" s="21">
        <v>84208.4</v>
      </c>
      <c r="F889" s="20">
        <v>20</v>
      </c>
      <c r="G889" s="20">
        <v>223.58</v>
      </c>
    </row>
    <row r="890" spans="1:7" x14ac:dyDescent="0.35">
      <c r="A890" s="20" t="s">
        <v>97</v>
      </c>
      <c r="B890" s="20" t="s">
        <v>28</v>
      </c>
      <c r="C890" s="20">
        <v>2007</v>
      </c>
      <c r="D890" s="20">
        <v>235</v>
      </c>
      <c r="E890" s="21">
        <v>1122.4000000000001</v>
      </c>
      <c r="F890" s="20">
        <v>23.8</v>
      </c>
      <c r="G890" s="20">
        <v>296.01</v>
      </c>
    </row>
    <row r="891" spans="1:7" x14ac:dyDescent="0.35">
      <c r="A891" s="20" t="s">
        <v>4</v>
      </c>
      <c r="B891" s="20" t="s">
        <v>28</v>
      </c>
      <c r="C891" s="20">
        <v>2007</v>
      </c>
      <c r="D891" s="20">
        <v>26592</v>
      </c>
      <c r="E891" s="21">
        <v>319224.59999999998</v>
      </c>
      <c r="F891" s="20">
        <v>20.399999999999999</v>
      </c>
      <c r="G891" s="20">
        <v>185.21</v>
      </c>
    </row>
    <row r="892" spans="1:7" x14ac:dyDescent="0.35">
      <c r="A892" s="20" t="s">
        <v>5</v>
      </c>
      <c r="B892" s="20" t="s">
        <v>28</v>
      </c>
      <c r="C892" s="20">
        <v>2007</v>
      </c>
      <c r="D892" s="20">
        <v>1457</v>
      </c>
      <c r="E892" s="21">
        <v>9702.4</v>
      </c>
      <c r="F892" s="20">
        <v>23.6</v>
      </c>
      <c r="G892" s="20">
        <v>861.9</v>
      </c>
    </row>
    <row r="893" spans="1:7" x14ac:dyDescent="0.35">
      <c r="A893" s="20" t="s">
        <v>6</v>
      </c>
      <c r="B893" s="20" t="s">
        <v>28</v>
      </c>
      <c r="C893" s="20">
        <v>2007</v>
      </c>
      <c r="D893" s="20">
        <v>90</v>
      </c>
      <c r="E893" s="21">
        <v>240.8</v>
      </c>
      <c r="F893" s="20">
        <v>24.8</v>
      </c>
      <c r="G893" s="20">
        <v>1662.85</v>
      </c>
    </row>
    <row r="894" spans="1:7" x14ac:dyDescent="0.35">
      <c r="A894" s="20" t="s">
        <v>8</v>
      </c>
      <c r="B894" s="20" t="s">
        <v>28</v>
      </c>
      <c r="C894" s="20">
        <v>2007</v>
      </c>
      <c r="D894" s="20">
        <v>1426</v>
      </c>
      <c r="E894" s="21">
        <v>10375.700000000001</v>
      </c>
      <c r="F894" s="20">
        <v>20.9</v>
      </c>
      <c r="G894" s="20">
        <v>300.70999999999998</v>
      </c>
    </row>
    <row r="895" spans="1:7" x14ac:dyDescent="0.35">
      <c r="A895" s="20" t="s">
        <v>9</v>
      </c>
      <c r="B895" s="20" t="s">
        <v>28</v>
      </c>
      <c r="C895" s="20">
        <v>2007</v>
      </c>
      <c r="D895" s="20">
        <v>81</v>
      </c>
      <c r="E895" s="21">
        <v>472.6</v>
      </c>
      <c r="F895" s="20">
        <v>23.3</v>
      </c>
      <c r="G895" s="20">
        <v>1379.19</v>
      </c>
    </row>
    <row r="896" spans="1:7" x14ac:dyDescent="0.35">
      <c r="A896" s="20" t="s">
        <v>33</v>
      </c>
      <c r="B896" s="20" t="s">
        <v>28</v>
      </c>
      <c r="C896" s="20">
        <v>2007</v>
      </c>
      <c r="D896" s="20">
        <v>1041</v>
      </c>
      <c r="E896" s="21">
        <v>7777.8</v>
      </c>
      <c r="F896" s="20">
        <v>23.7</v>
      </c>
      <c r="G896" s="20">
        <v>611.61</v>
      </c>
    </row>
    <row r="897" spans="1:7" x14ac:dyDescent="0.35">
      <c r="A897" s="20" t="s">
        <v>10</v>
      </c>
      <c r="B897" s="20" t="s">
        <v>28</v>
      </c>
      <c r="C897" s="20">
        <v>2007</v>
      </c>
      <c r="D897" s="20">
        <v>3025</v>
      </c>
      <c r="E897" s="21">
        <v>54944.3</v>
      </c>
      <c r="F897" s="20">
        <v>22.4</v>
      </c>
      <c r="G897" s="20">
        <v>241.2</v>
      </c>
    </row>
    <row r="898" spans="1:7" x14ac:dyDescent="0.35">
      <c r="A898" s="20" t="s">
        <v>11</v>
      </c>
      <c r="B898" s="20" t="s">
        <v>28</v>
      </c>
      <c r="C898" s="20">
        <v>2007</v>
      </c>
      <c r="D898" s="20">
        <v>216</v>
      </c>
      <c r="E898" s="21">
        <v>1774.5</v>
      </c>
      <c r="F898" s="20">
        <v>23.8</v>
      </c>
      <c r="G898" s="20">
        <v>487.84</v>
      </c>
    </row>
    <row r="899" spans="1:7" x14ac:dyDescent="0.35">
      <c r="A899" s="20" t="s">
        <v>23</v>
      </c>
      <c r="B899" s="20" t="s">
        <v>28</v>
      </c>
      <c r="C899" s="20">
        <v>2007</v>
      </c>
      <c r="D899" s="20">
        <v>4374</v>
      </c>
      <c r="E899" s="21">
        <v>2632.2</v>
      </c>
      <c r="F899" s="20">
        <v>21.7</v>
      </c>
      <c r="G899" s="20">
        <v>231.1</v>
      </c>
    </row>
    <row r="900" spans="1:7" x14ac:dyDescent="0.35">
      <c r="A900" s="20" t="s">
        <v>34</v>
      </c>
      <c r="B900" s="20" t="s">
        <v>28</v>
      </c>
      <c r="C900" s="20">
        <v>2007</v>
      </c>
      <c r="D900" s="20">
        <v>343</v>
      </c>
      <c r="E900" s="21">
        <v>2579.5</v>
      </c>
      <c r="F900" s="20">
        <v>20.399999999999999</v>
      </c>
      <c r="G900" s="20">
        <v>182.69</v>
      </c>
    </row>
    <row r="901" spans="1:7" x14ac:dyDescent="0.35">
      <c r="A901" s="20" t="s">
        <v>13</v>
      </c>
      <c r="B901" s="20" t="s">
        <v>28</v>
      </c>
      <c r="C901" s="20">
        <v>2007</v>
      </c>
      <c r="D901" s="20">
        <v>390</v>
      </c>
      <c r="E901" s="21">
        <v>1348.7</v>
      </c>
      <c r="F901" s="20">
        <v>23.2</v>
      </c>
      <c r="G901" s="20">
        <v>1291.4000000000001</v>
      </c>
    </row>
    <row r="902" spans="1:7" x14ac:dyDescent="0.35">
      <c r="A902" s="20" t="s">
        <v>35</v>
      </c>
      <c r="B902" s="20" t="s">
        <v>28</v>
      </c>
      <c r="C902" s="20">
        <v>2007</v>
      </c>
      <c r="D902" s="20">
        <v>7365</v>
      </c>
      <c r="E902" s="21">
        <v>79342.2</v>
      </c>
      <c r="F902" s="20">
        <v>22.5</v>
      </c>
      <c r="G902" s="20">
        <v>588.34</v>
      </c>
    </row>
    <row r="903" spans="1:7" x14ac:dyDescent="0.35">
      <c r="A903" s="20" t="s">
        <v>14</v>
      </c>
      <c r="B903" s="20" t="s">
        <v>28</v>
      </c>
      <c r="C903" s="20">
        <v>2007</v>
      </c>
      <c r="D903" s="20">
        <v>229</v>
      </c>
      <c r="E903" s="21">
        <v>1007.9</v>
      </c>
      <c r="F903" s="20">
        <v>24.1</v>
      </c>
      <c r="G903" s="20">
        <v>1724.91</v>
      </c>
    </row>
    <row r="904" spans="1:7" x14ac:dyDescent="0.35">
      <c r="A904" s="20" t="s">
        <v>15</v>
      </c>
      <c r="B904" s="20" t="s">
        <v>28</v>
      </c>
      <c r="C904" s="20">
        <v>2007</v>
      </c>
      <c r="D904" s="20">
        <v>14378</v>
      </c>
      <c r="E904" s="21">
        <v>106119.5</v>
      </c>
      <c r="F904" s="20">
        <v>22.7</v>
      </c>
      <c r="G904" s="20">
        <v>687.9</v>
      </c>
    </row>
    <row r="905" spans="1:7" x14ac:dyDescent="0.35">
      <c r="A905" s="20" t="s">
        <v>16</v>
      </c>
      <c r="B905" s="20" t="s">
        <v>28</v>
      </c>
      <c r="C905" s="20">
        <v>2007</v>
      </c>
      <c r="D905" s="20">
        <v>193</v>
      </c>
      <c r="E905" s="21">
        <v>828.2</v>
      </c>
      <c r="F905" s="20">
        <v>24</v>
      </c>
      <c r="G905" s="20">
        <v>1077.3499999999999</v>
      </c>
    </row>
    <row r="906" spans="1:7" x14ac:dyDescent="0.35">
      <c r="A906" s="20" t="s">
        <v>17</v>
      </c>
      <c r="B906" s="20" t="s">
        <v>28</v>
      </c>
      <c r="C906" s="20">
        <v>2007</v>
      </c>
      <c r="D906" s="20">
        <v>989</v>
      </c>
      <c r="E906" s="21">
        <v>7936.3</v>
      </c>
      <c r="F906" s="20">
        <v>22</v>
      </c>
      <c r="G906" s="20">
        <v>502.75</v>
      </c>
    </row>
    <row r="907" spans="1:7" x14ac:dyDescent="0.35">
      <c r="A907" s="20" t="s">
        <v>100</v>
      </c>
      <c r="B907" s="20" t="s">
        <v>28</v>
      </c>
      <c r="C907" s="20">
        <v>2007</v>
      </c>
      <c r="D907" s="20">
        <v>198</v>
      </c>
      <c r="E907" s="21">
        <v>15.8</v>
      </c>
      <c r="F907" s="20">
        <v>19</v>
      </c>
      <c r="G907" s="20">
        <v>628.99</v>
      </c>
    </row>
    <row r="908" spans="1:7" x14ac:dyDescent="0.35">
      <c r="A908" s="20" t="s">
        <v>18</v>
      </c>
      <c r="B908" s="20" t="s">
        <v>28</v>
      </c>
      <c r="C908" s="20">
        <v>2007</v>
      </c>
      <c r="D908" s="20">
        <v>695</v>
      </c>
      <c r="E908" s="21">
        <v>10155.9</v>
      </c>
      <c r="F908" s="20">
        <v>22.2</v>
      </c>
      <c r="G908" s="20">
        <v>318.02999999999997</v>
      </c>
    </row>
    <row r="909" spans="1:7" x14ac:dyDescent="0.35">
      <c r="A909" s="20" t="s">
        <v>19</v>
      </c>
      <c r="B909" s="20" t="s">
        <v>28</v>
      </c>
      <c r="C909" s="20">
        <v>2007</v>
      </c>
      <c r="D909" s="20">
        <v>152</v>
      </c>
      <c r="E909" s="21">
        <v>404.6</v>
      </c>
      <c r="F909" s="20">
        <v>21.1</v>
      </c>
      <c r="G909" s="20">
        <v>725.15</v>
      </c>
    </row>
    <row r="910" spans="1:7" x14ac:dyDescent="0.35">
      <c r="A910" s="20" t="s">
        <v>20</v>
      </c>
      <c r="B910" s="20" t="s">
        <v>28</v>
      </c>
      <c r="C910" s="20">
        <v>2007</v>
      </c>
      <c r="D910" s="20">
        <v>75</v>
      </c>
      <c r="E910" s="21">
        <v>5116.8</v>
      </c>
      <c r="F910" s="20">
        <v>21.9</v>
      </c>
      <c r="G910" s="20">
        <v>174.16</v>
      </c>
    </row>
    <row r="911" spans="1:7" x14ac:dyDescent="0.35">
      <c r="A911" s="20" t="s">
        <v>21</v>
      </c>
      <c r="B911" s="20" t="s">
        <v>28</v>
      </c>
      <c r="C911" s="20">
        <v>2007</v>
      </c>
      <c r="D911" s="20">
        <v>28</v>
      </c>
      <c r="E911" s="21">
        <v>169</v>
      </c>
      <c r="F911" s="20">
        <v>25</v>
      </c>
      <c r="G911" s="20">
        <v>707.21</v>
      </c>
    </row>
    <row r="912" spans="1:7" x14ac:dyDescent="0.35">
      <c r="A912" s="20" t="s">
        <v>22</v>
      </c>
      <c r="B912" s="20" t="s">
        <v>28</v>
      </c>
      <c r="C912" s="20">
        <v>2007</v>
      </c>
      <c r="D912" s="20">
        <v>2177</v>
      </c>
      <c r="E912" s="21">
        <v>15757.5</v>
      </c>
      <c r="F912" s="20">
        <v>25.2</v>
      </c>
      <c r="G912" s="20">
        <v>761.54</v>
      </c>
    </row>
    <row r="913" spans="1:7" x14ac:dyDescent="0.35">
      <c r="A913" s="20" t="s">
        <v>38</v>
      </c>
      <c r="B913" s="20" t="s">
        <v>28</v>
      </c>
      <c r="C913" s="20">
        <v>2007</v>
      </c>
      <c r="D913" s="20">
        <v>2160</v>
      </c>
      <c r="E913" s="21">
        <v>13880.4</v>
      </c>
      <c r="F913" s="20">
        <v>23.1</v>
      </c>
      <c r="G913" s="20">
        <v>971.21</v>
      </c>
    </row>
    <row r="914" spans="1:7" x14ac:dyDescent="0.35">
      <c r="A914" s="20" t="s">
        <v>74</v>
      </c>
      <c r="B914" s="20" t="s">
        <v>73</v>
      </c>
      <c r="C914" s="20">
        <v>2007</v>
      </c>
      <c r="D914" s="20">
        <v>1069</v>
      </c>
      <c r="E914" s="21">
        <v>5000.6000000000004</v>
      </c>
      <c r="F914" s="23">
        <v>22.5</v>
      </c>
      <c r="G914" s="24">
        <v>347.13</v>
      </c>
    </row>
    <row r="915" spans="1:7" x14ac:dyDescent="0.35">
      <c r="A915" s="20" t="s">
        <v>40</v>
      </c>
      <c r="B915" s="20" t="s">
        <v>73</v>
      </c>
      <c r="C915" s="20">
        <v>2007</v>
      </c>
      <c r="D915" s="20">
        <v>7441</v>
      </c>
      <c r="E915" s="21">
        <v>75528.800000000003</v>
      </c>
      <c r="F915" s="23">
        <v>23</v>
      </c>
      <c r="G915" s="24">
        <v>239.17</v>
      </c>
    </row>
    <row r="916" spans="1:7" x14ac:dyDescent="0.35">
      <c r="A916" s="20" t="s">
        <v>41</v>
      </c>
      <c r="B916" s="20" t="s">
        <v>73</v>
      </c>
      <c r="C916" s="20">
        <v>2007</v>
      </c>
      <c r="D916" s="20">
        <v>3422</v>
      </c>
      <c r="E916" s="21">
        <v>15301.4</v>
      </c>
      <c r="F916" s="23">
        <v>25.1</v>
      </c>
      <c r="G916" s="24">
        <v>1361.68</v>
      </c>
    </row>
    <row r="917" spans="1:7" x14ac:dyDescent="0.35">
      <c r="A917" s="20" t="s">
        <v>42</v>
      </c>
      <c r="B917" s="20" t="s">
        <v>73</v>
      </c>
      <c r="C917" s="20">
        <v>2007</v>
      </c>
      <c r="D917" s="20">
        <v>74643</v>
      </c>
      <c r="E917" s="21">
        <v>425173.9</v>
      </c>
      <c r="F917" s="23">
        <v>24.8</v>
      </c>
      <c r="G917" s="24">
        <v>988.77</v>
      </c>
    </row>
    <row r="918" spans="1:7" x14ac:dyDescent="0.35">
      <c r="A918" s="20" t="s">
        <v>43</v>
      </c>
      <c r="B918" s="20" t="s">
        <v>73</v>
      </c>
      <c r="C918" s="20">
        <v>2007</v>
      </c>
      <c r="D918" s="20">
        <v>4098</v>
      </c>
      <c r="E918" s="21">
        <v>22160.2</v>
      </c>
      <c r="F918" s="23">
        <v>22.8</v>
      </c>
      <c r="G918" s="24">
        <v>299.04000000000002</v>
      </c>
    </row>
    <row r="919" spans="1:7" x14ac:dyDescent="0.35">
      <c r="A919" s="20" t="s">
        <v>44</v>
      </c>
      <c r="B919" s="20" t="s">
        <v>73</v>
      </c>
      <c r="C919" s="20">
        <v>2007</v>
      </c>
      <c r="D919" s="20">
        <v>59</v>
      </c>
      <c r="E919" s="21">
        <v>21.8</v>
      </c>
      <c r="F919" s="23">
        <v>24.6</v>
      </c>
      <c r="G919" s="24">
        <v>749.25</v>
      </c>
    </row>
    <row r="920" spans="1:7" x14ac:dyDescent="0.35">
      <c r="A920" s="20" t="s">
        <v>45</v>
      </c>
      <c r="B920" s="20" t="s">
        <v>73</v>
      </c>
      <c r="C920" s="20">
        <v>2007</v>
      </c>
      <c r="D920" s="20">
        <v>838</v>
      </c>
      <c r="E920" s="21">
        <v>8758.2000000000007</v>
      </c>
      <c r="F920" s="23">
        <v>24.3</v>
      </c>
      <c r="G920" s="24">
        <v>176.73</v>
      </c>
    </row>
    <row r="921" spans="1:7" x14ac:dyDescent="0.35">
      <c r="A921" s="20" t="s">
        <v>46</v>
      </c>
      <c r="B921" s="20" t="s">
        <v>73</v>
      </c>
      <c r="C921" s="20">
        <v>2007</v>
      </c>
      <c r="D921" s="20">
        <v>155</v>
      </c>
      <c r="E921" s="21">
        <v>1499</v>
      </c>
      <c r="F921" s="23">
        <v>24.5</v>
      </c>
      <c r="G921" s="24">
        <v>122.88</v>
      </c>
    </row>
    <row r="922" spans="1:7" x14ac:dyDescent="0.35">
      <c r="A922" s="20" t="s">
        <v>47</v>
      </c>
      <c r="B922" s="20" t="s">
        <v>73</v>
      </c>
      <c r="C922" s="20">
        <v>2007</v>
      </c>
      <c r="D922" s="20">
        <v>76</v>
      </c>
      <c r="E922" s="21">
        <v>307.60000000000002</v>
      </c>
      <c r="F922" s="23">
        <v>22.8</v>
      </c>
      <c r="G922" s="24">
        <v>1729.98</v>
      </c>
    </row>
    <row r="923" spans="1:7" x14ac:dyDescent="0.35">
      <c r="A923" s="20" t="s">
        <v>85</v>
      </c>
      <c r="B923" s="20" t="s">
        <v>73</v>
      </c>
      <c r="C923" s="20">
        <v>2007</v>
      </c>
      <c r="D923" s="20">
        <v>133</v>
      </c>
      <c r="E923" s="21">
        <v>593.6</v>
      </c>
      <c r="F923" s="23">
        <v>23.6</v>
      </c>
      <c r="G923" s="24">
        <v>538.37</v>
      </c>
    </row>
    <row r="924" spans="1:7" x14ac:dyDescent="0.35">
      <c r="A924" s="20" t="s">
        <v>49</v>
      </c>
      <c r="B924" s="20" t="s">
        <v>73</v>
      </c>
      <c r="C924" s="20">
        <v>2007</v>
      </c>
      <c r="D924" s="20">
        <v>93</v>
      </c>
      <c r="E924" s="21">
        <v>443.5</v>
      </c>
      <c r="F924" s="23">
        <v>23.8</v>
      </c>
      <c r="G924" s="24">
        <v>1575.43</v>
      </c>
    </row>
    <row r="925" spans="1:7" x14ac:dyDescent="0.35">
      <c r="A925" s="20" t="s">
        <v>75</v>
      </c>
      <c r="B925" s="20" t="s">
        <v>73</v>
      </c>
      <c r="C925" s="20">
        <v>2007</v>
      </c>
      <c r="D925" s="20">
        <v>323</v>
      </c>
      <c r="E925" s="21">
        <v>2343</v>
      </c>
      <c r="F925" s="23">
        <v>21.4</v>
      </c>
      <c r="G925" s="24">
        <v>476.45</v>
      </c>
    </row>
    <row r="926" spans="1:7" x14ac:dyDescent="0.35">
      <c r="A926" s="20" t="s">
        <v>88</v>
      </c>
      <c r="B926" s="20" t="s">
        <v>73</v>
      </c>
      <c r="C926" s="20">
        <v>2007</v>
      </c>
      <c r="D926" s="20">
        <v>138</v>
      </c>
      <c r="E926" s="21">
        <v>13.3</v>
      </c>
      <c r="F926" s="23">
        <v>25.2</v>
      </c>
      <c r="G926" s="24">
        <v>1706.61</v>
      </c>
    </row>
    <row r="927" spans="1:7" x14ac:dyDescent="0.35">
      <c r="A927" s="20" t="s">
        <v>76</v>
      </c>
      <c r="B927" s="20" t="s">
        <v>73</v>
      </c>
      <c r="C927" s="20">
        <v>2007</v>
      </c>
      <c r="D927" s="20">
        <v>6431</v>
      </c>
      <c r="E927" s="21">
        <v>59688.1</v>
      </c>
      <c r="F927" s="23">
        <v>22</v>
      </c>
      <c r="G927" s="24">
        <v>245.31</v>
      </c>
    </row>
    <row r="928" spans="1:7" x14ac:dyDescent="0.35">
      <c r="A928" s="20" t="s">
        <v>52</v>
      </c>
      <c r="B928" s="20" t="s">
        <v>73</v>
      </c>
      <c r="C928" s="20">
        <v>2007</v>
      </c>
      <c r="D928" s="20">
        <v>66</v>
      </c>
      <c r="E928" s="21">
        <v>147.30000000000001</v>
      </c>
      <c r="F928" s="23">
        <v>24.4</v>
      </c>
      <c r="G928" s="24">
        <v>1533.34</v>
      </c>
    </row>
    <row r="929" spans="1:7" x14ac:dyDescent="0.35">
      <c r="A929" s="20" t="s">
        <v>89</v>
      </c>
      <c r="B929" s="20" t="s">
        <v>73</v>
      </c>
      <c r="C929" s="20">
        <v>2007</v>
      </c>
      <c r="D929" s="20">
        <v>93</v>
      </c>
      <c r="E929" s="21"/>
      <c r="F929" s="20"/>
      <c r="G929" s="20"/>
    </row>
    <row r="930" spans="1:7" x14ac:dyDescent="0.35">
      <c r="A930" s="20" t="s">
        <v>53</v>
      </c>
      <c r="B930" s="20" t="s">
        <v>73</v>
      </c>
      <c r="C930" s="20">
        <v>2007</v>
      </c>
      <c r="D930" s="20">
        <v>1216</v>
      </c>
      <c r="E930" s="21">
        <v>5457.8</v>
      </c>
      <c r="F930" s="23">
        <v>24.5</v>
      </c>
      <c r="G930" s="24">
        <v>1116.95</v>
      </c>
    </row>
    <row r="931" spans="1:7" x14ac:dyDescent="0.35">
      <c r="A931" s="20" t="s">
        <v>54</v>
      </c>
      <c r="B931" s="20" t="s">
        <v>73</v>
      </c>
      <c r="C931" s="20">
        <v>2007</v>
      </c>
      <c r="D931" s="20">
        <v>48648</v>
      </c>
      <c r="E931" s="21">
        <v>304078</v>
      </c>
      <c r="F931" s="23">
        <v>24.7</v>
      </c>
      <c r="G931" s="24">
        <v>592.45000000000005</v>
      </c>
    </row>
    <row r="932" spans="1:7" x14ac:dyDescent="0.35">
      <c r="A932" s="20" t="s">
        <v>77</v>
      </c>
      <c r="B932" s="20" t="s">
        <v>73</v>
      </c>
      <c r="C932" s="20">
        <v>2007</v>
      </c>
      <c r="D932" s="20">
        <v>169</v>
      </c>
      <c r="E932" s="21">
        <v>567.29999999999995</v>
      </c>
      <c r="F932" s="23">
        <v>21.3</v>
      </c>
      <c r="G932" s="24">
        <v>2334.94</v>
      </c>
    </row>
    <row r="933" spans="1:7" x14ac:dyDescent="0.35">
      <c r="A933" s="20" t="s">
        <v>55</v>
      </c>
      <c r="B933" s="20" t="s">
        <v>73</v>
      </c>
      <c r="C933" s="20">
        <v>2007</v>
      </c>
      <c r="D933" s="20">
        <v>632</v>
      </c>
      <c r="E933" s="21">
        <v>7834.5</v>
      </c>
      <c r="F933" s="23">
        <v>23.7</v>
      </c>
      <c r="G933" s="24">
        <v>181.31</v>
      </c>
    </row>
    <row r="934" spans="1:7" x14ac:dyDescent="0.35">
      <c r="A934" s="20" t="s">
        <v>56</v>
      </c>
      <c r="B934" s="20" t="s">
        <v>73</v>
      </c>
      <c r="C934" s="20">
        <v>2007</v>
      </c>
      <c r="D934" s="20">
        <v>54</v>
      </c>
      <c r="E934" s="21">
        <v>327.60000000000002</v>
      </c>
      <c r="F934" s="23">
        <v>24.4</v>
      </c>
      <c r="G934" s="24">
        <v>1022.64</v>
      </c>
    </row>
    <row r="935" spans="1:7" x14ac:dyDescent="0.35">
      <c r="A935" s="20" t="s">
        <v>78</v>
      </c>
      <c r="B935" s="20" t="s">
        <v>73</v>
      </c>
      <c r="C935" s="20">
        <v>2007</v>
      </c>
      <c r="D935" s="20">
        <v>747</v>
      </c>
      <c r="E935" s="21">
        <v>2326.4</v>
      </c>
      <c r="F935" s="23">
        <v>24.6</v>
      </c>
      <c r="G935" s="24">
        <v>1419.72</v>
      </c>
    </row>
    <row r="936" spans="1:7" x14ac:dyDescent="0.35">
      <c r="A936" s="20" t="s">
        <v>79</v>
      </c>
      <c r="B936" s="20" t="s">
        <v>73</v>
      </c>
      <c r="C936" s="20">
        <v>2007</v>
      </c>
      <c r="D936" s="20">
        <v>53</v>
      </c>
      <c r="E936" s="21">
        <v>306</v>
      </c>
      <c r="F936" s="23">
        <v>25</v>
      </c>
      <c r="G936" s="24">
        <v>730.94</v>
      </c>
    </row>
    <row r="937" spans="1:7" x14ac:dyDescent="0.35">
      <c r="A937" s="20" t="s">
        <v>57</v>
      </c>
      <c r="B937" s="20" t="s">
        <v>73</v>
      </c>
      <c r="C937" s="20">
        <v>2007</v>
      </c>
      <c r="D937" s="20">
        <v>157</v>
      </c>
      <c r="E937" s="21">
        <v>357.9</v>
      </c>
      <c r="F937" s="23">
        <v>24.2</v>
      </c>
      <c r="G937" s="24">
        <v>1651.81</v>
      </c>
    </row>
    <row r="938" spans="1:7" x14ac:dyDescent="0.35">
      <c r="A938" s="20" t="s">
        <v>69</v>
      </c>
      <c r="B938" s="20" t="s">
        <v>73</v>
      </c>
      <c r="C938" s="20">
        <v>2007</v>
      </c>
      <c r="D938" s="20">
        <v>5304</v>
      </c>
      <c r="E938" s="21">
        <v>11968</v>
      </c>
      <c r="F938" s="23">
        <v>22</v>
      </c>
      <c r="G938" s="24">
        <v>167.64</v>
      </c>
    </row>
    <row r="939" spans="1:7" x14ac:dyDescent="0.35">
      <c r="A939" s="20" t="s">
        <v>58</v>
      </c>
      <c r="B939" s="20" t="s">
        <v>73</v>
      </c>
      <c r="C939" s="20">
        <v>2007</v>
      </c>
      <c r="D939" s="20">
        <v>1544</v>
      </c>
      <c r="E939" s="21">
        <v>9410.7000000000007</v>
      </c>
      <c r="F939" s="23">
        <v>25</v>
      </c>
      <c r="G939" s="24">
        <v>1215.2</v>
      </c>
    </row>
    <row r="940" spans="1:7" x14ac:dyDescent="0.35">
      <c r="A940" s="20" t="s">
        <v>59</v>
      </c>
      <c r="B940" s="20" t="s">
        <v>73</v>
      </c>
      <c r="C940" s="20">
        <v>2007</v>
      </c>
      <c r="D940" s="20">
        <v>5923</v>
      </c>
      <c r="E940" s="21">
        <v>47175.5</v>
      </c>
      <c r="F940" s="23">
        <v>24.6</v>
      </c>
      <c r="G940" s="24">
        <v>881.57</v>
      </c>
    </row>
    <row r="941" spans="1:7" x14ac:dyDescent="0.35">
      <c r="A941" s="20" t="s">
        <v>60</v>
      </c>
      <c r="B941" s="20" t="s">
        <v>73</v>
      </c>
      <c r="C941" s="20">
        <v>2007</v>
      </c>
      <c r="D941" s="20">
        <v>24427</v>
      </c>
      <c r="E941" s="21">
        <v>89518.6</v>
      </c>
      <c r="F941" s="23">
        <v>24.5</v>
      </c>
      <c r="G941" s="24">
        <v>2093.8200000000002</v>
      </c>
    </row>
    <row r="942" spans="1:7" x14ac:dyDescent="0.35">
      <c r="A942" s="20" t="s">
        <v>62</v>
      </c>
      <c r="B942" s="20" t="s">
        <v>73</v>
      </c>
      <c r="C942" s="20">
        <v>2007</v>
      </c>
      <c r="D942" s="20">
        <v>50</v>
      </c>
      <c r="E942" s="21">
        <v>1375.6</v>
      </c>
      <c r="F942" s="23">
        <v>24.9</v>
      </c>
      <c r="G942" s="24">
        <v>981.29</v>
      </c>
    </row>
    <row r="943" spans="1:7" x14ac:dyDescent="0.35">
      <c r="A943" s="20" t="s">
        <v>63</v>
      </c>
      <c r="B943" s="20" t="s">
        <v>73</v>
      </c>
      <c r="C943" s="20">
        <v>2007</v>
      </c>
      <c r="D943" s="20">
        <v>271</v>
      </c>
      <c r="E943" s="21">
        <v>1205.3</v>
      </c>
      <c r="F943" s="23">
        <v>22.2</v>
      </c>
      <c r="G943" s="24">
        <v>199.99</v>
      </c>
    </row>
    <row r="944" spans="1:7" x14ac:dyDescent="0.35">
      <c r="A944" s="20" t="s">
        <v>80</v>
      </c>
      <c r="B944" s="20" t="s">
        <v>73</v>
      </c>
      <c r="C944" s="20">
        <v>2007</v>
      </c>
      <c r="D944" s="20">
        <v>10387</v>
      </c>
      <c r="E944" s="21">
        <v>147650.4</v>
      </c>
      <c r="F944" s="23">
        <v>24.4</v>
      </c>
      <c r="G944" s="24">
        <v>217.67</v>
      </c>
    </row>
    <row r="945" spans="1:7" x14ac:dyDescent="0.35">
      <c r="A945" s="20" t="s">
        <v>64</v>
      </c>
      <c r="B945" s="20" t="s">
        <v>73</v>
      </c>
      <c r="C945" s="20">
        <v>2007</v>
      </c>
      <c r="D945" s="20">
        <v>6027</v>
      </c>
      <c r="E945" s="21">
        <v>72701.3</v>
      </c>
      <c r="F945" s="23">
        <v>24.1</v>
      </c>
      <c r="G945" s="24">
        <v>233.53</v>
      </c>
    </row>
    <row r="946" spans="1:7" x14ac:dyDescent="0.35">
      <c r="A946" s="20" t="s">
        <v>90</v>
      </c>
      <c r="B946" s="20" t="s">
        <v>73</v>
      </c>
      <c r="C946" s="20">
        <v>2007</v>
      </c>
      <c r="D946" s="20">
        <v>216</v>
      </c>
      <c r="E946" s="21">
        <v>1251.0999999999999</v>
      </c>
      <c r="F946" s="23">
        <v>26</v>
      </c>
      <c r="G946" s="24">
        <v>175</v>
      </c>
    </row>
    <row r="947" spans="1:7" x14ac:dyDescent="0.35">
      <c r="A947" s="20" t="s">
        <v>81</v>
      </c>
      <c r="B947" s="20" t="s">
        <v>73</v>
      </c>
      <c r="C947" s="20">
        <v>2007</v>
      </c>
      <c r="D947" s="20">
        <v>1940</v>
      </c>
      <c r="E947" s="21">
        <v>7830.6</v>
      </c>
      <c r="F947" s="23">
        <v>24.5</v>
      </c>
      <c r="G947" s="24">
        <v>930.31</v>
      </c>
    </row>
    <row r="948" spans="1:7" x14ac:dyDescent="0.35">
      <c r="A948" s="20" t="s">
        <v>83</v>
      </c>
      <c r="B948" s="20" t="s">
        <v>73</v>
      </c>
      <c r="C948" s="20">
        <v>2007</v>
      </c>
      <c r="D948" s="20">
        <v>18085</v>
      </c>
      <c r="E948" s="21">
        <v>126948.5</v>
      </c>
      <c r="F948" s="23">
        <v>25</v>
      </c>
      <c r="G948" s="24">
        <v>660.25</v>
      </c>
    </row>
    <row r="949" spans="1:7" x14ac:dyDescent="0.35">
      <c r="A949" s="20" t="s">
        <v>66</v>
      </c>
      <c r="B949" s="20" t="s">
        <v>73</v>
      </c>
      <c r="C949" s="20">
        <v>2007</v>
      </c>
      <c r="D949" s="20">
        <v>155</v>
      </c>
      <c r="E949" s="21">
        <v>2335.6999999999998</v>
      </c>
      <c r="F949" s="23">
        <v>26.3</v>
      </c>
      <c r="G949" s="24">
        <v>348.07</v>
      </c>
    </row>
    <row r="950" spans="1:7" x14ac:dyDescent="0.35">
      <c r="A950" s="20" t="s">
        <v>82</v>
      </c>
      <c r="B950" s="20" t="s">
        <v>73</v>
      </c>
      <c r="C950" s="20">
        <v>2007</v>
      </c>
      <c r="D950" s="20">
        <v>742</v>
      </c>
      <c r="E950" s="21">
        <v>4824.5</v>
      </c>
      <c r="F950" s="23">
        <v>23.9</v>
      </c>
      <c r="G950" s="24">
        <v>496.83</v>
      </c>
    </row>
    <row r="951" spans="1:7" x14ac:dyDescent="0.35">
      <c r="A951" s="20" t="s">
        <v>67</v>
      </c>
      <c r="B951" s="20" t="s">
        <v>73</v>
      </c>
      <c r="C951" s="20">
        <v>2007</v>
      </c>
      <c r="D951" s="20">
        <v>91</v>
      </c>
      <c r="E951" s="21">
        <v>393.9</v>
      </c>
      <c r="F951" s="23">
        <v>24.4</v>
      </c>
      <c r="G951" s="24">
        <v>794.18</v>
      </c>
    </row>
    <row r="952" spans="1:7" x14ac:dyDescent="0.35">
      <c r="A952" s="20" t="s">
        <v>84</v>
      </c>
      <c r="B952" s="20" t="s">
        <v>73</v>
      </c>
      <c r="C952" s="20">
        <v>2007</v>
      </c>
      <c r="D952" s="20">
        <v>105</v>
      </c>
      <c r="E952" s="21">
        <v>748.2</v>
      </c>
      <c r="F952" s="23">
        <v>23.8</v>
      </c>
      <c r="G952" s="24">
        <v>702.42</v>
      </c>
    </row>
    <row r="953" spans="1:7" x14ac:dyDescent="0.35">
      <c r="A953" s="20" t="s">
        <v>68</v>
      </c>
      <c r="B953" s="20" t="s">
        <v>73</v>
      </c>
      <c r="C953" s="20">
        <v>2007</v>
      </c>
      <c r="D953" s="20">
        <v>49061</v>
      </c>
      <c r="E953" s="21">
        <v>407630.6</v>
      </c>
      <c r="F953" s="23">
        <v>21.1</v>
      </c>
      <c r="G953" s="24">
        <v>466.58</v>
      </c>
    </row>
    <row r="954" spans="1:7" x14ac:dyDescent="0.35">
      <c r="A954" s="20" t="s">
        <v>30</v>
      </c>
      <c r="B954" s="20" t="s">
        <v>28</v>
      </c>
      <c r="C954" s="20">
        <v>2006</v>
      </c>
      <c r="D954" s="20">
        <v>1559</v>
      </c>
      <c r="E954" s="21">
        <v>45122.6</v>
      </c>
      <c r="F954" s="20">
        <v>16.600000000000001</v>
      </c>
      <c r="G954" s="22">
        <v>176.81</v>
      </c>
    </row>
    <row r="955" spans="1:7" x14ac:dyDescent="0.35">
      <c r="A955" s="20" t="s">
        <v>2</v>
      </c>
      <c r="B955" s="20" t="s">
        <v>28</v>
      </c>
      <c r="C955" s="20">
        <v>2006</v>
      </c>
      <c r="D955" s="20">
        <v>207</v>
      </c>
      <c r="E955" s="21"/>
      <c r="F955" s="20"/>
      <c r="G955" s="20"/>
    </row>
    <row r="956" spans="1:7" x14ac:dyDescent="0.35">
      <c r="A956" s="20" t="s">
        <v>31</v>
      </c>
      <c r="B956" s="20" t="s">
        <v>28</v>
      </c>
      <c r="C956" s="20">
        <v>2006</v>
      </c>
      <c r="D956" s="20">
        <v>92091</v>
      </c>
      <c r="E956" s="21">
        <v>549502.5</v>
      </c>
      <c r="F956" s="20">
        <v>23.7</v>
      </c>
      <c r="G956" s="22">
        <v>752.01</v>
      </c>
    </row>
    <row r="957" spans="1:7" x14ac:dyDescent="0.35">
      <c r="A957" s="20" t="s">
        <v>3</v>
      </c>
      <c r="B957" s="20" t="s">
        <v>28</v>
      </c>
      <c r="C957" s="20">
        <v>2006</v>
      </c>
      <c r="D957" s="20">
        <v>10297</v>
      </c>
      <c r="E957" s="21">
        <v>74984.800000000003</v>
      </c>
      <c r="F957" s="20">
        <v>20.7</v>
      </c>
      <c r="G957" s="22">
        <v>221.41</v>
      </c>
    </row>
    <row r="958" spans="1:7" x14ac:dyDescent="0.35">
      <c r="A958" s="20" t="s">
        <v>97</v>
      </c>
      <c r="B958" s="20" t="s">
        <v>28</v>
      </c>
      <c r="C958" s="20">
        <v>2006</v>
      </c>
      <c r="D958" s="20">
        <v>267</v>
      </c>
      <c r="E958" s="21">
        <v>1090.0999999999999</v>
      </c>
      <c r="F958" s="20">
        <v>23.9</v>
      </c>
      <c r="G958" s="22">
        <v>298.52999999999997</v>
      </c>
    </row>
    <row r="959" spans="1:7" x14ac:dyDescent="0.35">
      <c r="A959" s="20" t="s">
        <v>4</v>
      </c>
      <c r="B959" s="20" t="s">
        <v>28</v>
      </c>
      <c r="C959" s="20">
        <v>2006</v>
      </c>
      <c r="D959" s="20">
        <v>25770</v>
      </c>
      <c r="E959" s="21">
        <v>288133.7</v>
      </c>
      <c r="F959" s="20">
        <v>20.9</v>
      </c>
      <c r="G959" s="22">
        <v>189.91</v>
      </c>
    </row>
    <row r="960" spans="1:7" x14ac:dyDescent="0.35">
      <c r="A960" s="20" t="s">
        <v>5</v>
      </c>
      <c r="B960" s="20" t="s">
        <v>28</v>
      </c>
      <c r="C960" s="20">
        <v>2006</v>
      </c>
      <c r="D960" s="20">
        <v>1355</v>
      </c>
      <c r="E960" s="21">
        <v>9159.2000000000007</v>
      </c>
      <c r="F960" s="20">
        <v>23.7</v>
      </c>
      <c r="G960" s="22">
        <v>952.78</v>
      </c>
    </row>
    <row r="961" spans="1:7" x14ac:dyDescent="0.35">
      <c r="A961" s="20" t="s">
        <v>6</v>
      </c>
      <c r="B961" s="20" t="s">
        <v>28</v>
      </c>
      <c r="C961" s="20">
        <v>2006</v>
      </c>
      <c r="D961" s="20">
        <v>89</v>
      </c>
      <c r="E961" s="21">
        <v>117.3</v>
      </c>
      <c r="F961" s="20">
        <v>24</v>
      </c>
      <c r="G961" s="22">
        <v>1664.82</v>
      </c>
    </row>
    <row r="962" spans="1:7" x14ac:dyDescent="0.35">
      <c r="A962" s="20" t="s">
        <v>8</v>
      </c>
      <c r="B962" s="20" t="s">
        <v>28</v>
      </c>
      <c r="C962" s="20">
        <v>2006</v>
      </c>
      <c r="D962" s="20">
        <v>1393</v>
      </c>
      <c r="E962" s="21">
        <v>8257.7999999999993</v>
      </c>
      <c r="F962" s="20">
        <v>20.5</v>
      </c>
      <c r="G962" s="22">
        <v>323.17</v>
      </c>
    </row>
    <row r="963" spans="1:7" x14ac:dyDescent="0.35">
      <c r="A963" s="20" t="s">
        <v>9</v>
      </c>
      <c r="B963" s="20" t="s">
        <v>28</v>
      </c>
      <c r="C963" s="20">
        <v>2006</v>
      </c>
      <c r="D963" s="20">
        <v>72</v>
      </c>
      <c r="E963" s="21">
        <v>520.29999999999995</v>
      </c>
      <c r="F963" s="20">
        <v>23.3</v>
      </c>
      <c r="G963" s="22">
        <v>1274.6099999999999</v>
      </c>
    </row>
    <row r="964" spans="1:7" x14ac:dyDescent="0.35">
      <c r="A964" s="20" t="s">
        <v>33</v>
      </c>
      <c r="B964" s="20" t="s">
        <v>28</v>
      </c>
      <c r="C964" s="20">
        <v>2006</v>
      </c>
      <c r="D964" s="20">
        <v>1010</v>
      </c>
      <c r="E964" s="21">
        <v>6676.2</v>
      </c>
      <c r="F964" s="20">
        <v>23.3</v>
      </c>
      <c r="G964" s="22">
        <v>589.39</v>
      </c>
    </row>
    <row r="965" spans="1:7" x14ac:dyDescent="0.35">
      <c r="A965" s="20" t="s">
        <v>10</v>
      </c>
      <c r="B965" s="20" t="s">
        <v>28</v>
      </c>
      <c r="C965" s="20">
        <v>2006</v>
      </c>
      <c r="D965" s="20">
        <v>3084</v>
      </c>
      <c r="E965" s="21">
        <v>41690</v>
      </c>
      <c r="F965" s="20">
        <v>22.7</v>
      </c>
      <c r="G965" s="22">
        <v>265.75</v>
      </c>
    </row>
    <row r="966" spans="1:7" x14ac:dyDescent="0.35">
      <c r="A966" s="20" t="s">
        <v>11</v>
      </c>
      <c r="B966" s="20" t="s">
        <v>28</v>
      </c>
      <c r="C966" s="20">
        <v>2006</v>
      </c>
      <c r="D966" s="20">
        <v>182</v>
      </c>
      <c r="E966" s="21">
        <v>1427.8</v>
      </c>
      <c r="F966" s="20">
        <v>23.1</v>
      </c>
      <c r="G966" s="22">
        <v>634.01</v>
      </c>
    </row>
    <row r="967" spans="1:7" x14ac:dyDescent="0.35">
      <c r="A967" s="20" t="s">
        <v>23</v>
      </c>
      <c r="B967" s="20" t="s">
        <v>28</v>
      </c>
      <c r="C967" s="20">
        <v>2006</v>
      </c>
      <c r="D967" s="20">
        <v>3769</v>
      </c>
      <c r="E967" s="21">
        <v>1186.9000000000001</v>
      </c>
      <c r="F967" s="20">
        <v>22.3</v>
      </c>
      <c r="G967" s="22">
        <v>302.45</v>
      </c>
    </row>
    <row r="968" spans="1:7" x14ac:dyDescent="0.35">
      <c r="A968" s="20" t="s">
        <v>34</v>
      </c>
      <c r="B968" s="20" t="s">
        <v>28</v>
      </c>
      <c r="C968" s="20">
        <v>2006</v>
      </c>
      <c r="D968" s="20">
        <v>373</v>
      </c>
      <c r="E968" s="21">
        <v>3531</v>
      </c>
      <c r="F968" s="20">
        <v>20.8</v>
      </c>
      <c r="G968" s="22">
        <v>174.56</v>
      </c>
    </row>
    <row r="969" spans="1:7" x14ac:dyDescent="0.35">
      <c r="A969" s="20" t="s">
        <v>13</v>
      </c>
      <c r="B969" s="20" t="s">
        <v>28</v>
      </c>
      <c r="C969" s="20">
        <v>2006</v>
      </c>
      <c r="D969" s="20">
        <v>365</v>
      </c>
      <c r="E969" s="21">
        <v>1301.8</v>
      </c>
      <c r="F969" s="20">
        <v>23.4</v>
      </c>
      <c r="G969" s="22">
        <v>1354.23</v>
      </c>
    </row>
    <row r="970" spans="1:7" x14ac:dyDescent="0.35">
      <c r="A970" s="20" t="s">
        <v>35</v>
      </c>
      <c r="B970" s="20" t="s">
        <v>28</v>
      </c>
      <c r="C970" s="20">
        <v>2006</v>
      </c>
      <c r="D970" s="20">
        <v>6719</v>
      </c>
      <c r="E970" s="21">
        <v>76866.600000000006</v>
      </c>
      <c r="F970" s="20">
        <v>22.5</v>
      </c>
      <c r="G970" s="22">
        <v>600.5</v>
      </c>
    </row>
    <row r="971" spans="1:7" x14ac:dyDescent="0.35">
      <c r="A971" s="20" t="s">
        <v>14</v>
      </c>
      <c r="B971" s="20" t="s">
        <v>28</v>
      </c>
      <c r="C971" s="20">
        <v>2006</v>
      </c>
      <c r="D971" s="20">
        <v>216</v>
      </c>
      <c r="E971" s="21">
        <v>765.3</v>
      </c>
      <c r="F971" s="20">
        <v>24.8</v>
      </c>
      <c r="G971" s="22">
        <v>1804.21</v>
      </c>
    </row>
    <row r="972" spans="1:7" x14ac:dyDescent="0.35">
      <c r="A972" s="20" t="s">
        <v>15</v>
      </c>
      <c r="B972" s="20" t="s">
        <v>28</v>
      </c>
      <c r="C972" s="20">
        <v>2006</v>
      </c>
      <c r="D972" s="20">
        <v>14416</v>
      </c>
      <c r="E972" s="21">
        <v>110142.3</v>
      </c>
      <c r="F972" s="20">
        <v>22.5</v>
      </c>
      <c r="G972" s="22">
        <v>722.09</v>
      </c>
    </row>
    <row r="973" spans="1:7" x14ac:dyDescent="0.35">
      <c r="A973" s="20" t="s">
        <v>16</v>
      </c>
      <c r="B973" s="20" t="s">
        <v>28</v>
      </c>
      <c r="C973" s="20">
        <v>2006</v>
      </c>
      <c r="D973" s="20">
        <v>163</v>
      </c>
      <c r="E973" s="21">
        <v>759.9</v>
      </c>
      <c r="F973" s="20">
        <v>23.7</v>
      </c>
      <c r="G973" s="22">
        <v>1538.68</v>
      </c>
    </row>
    <row r="974" spans="1:7" x14ac:dyDescent="0.35">
      <c r="A974" s="20" t="s">
        <v>17</v>
      </c>
      <c r="B974" s="20" t="s">
        <v>28</v>
      </c>
      <c r="C974" s="20">
        <v>2006</v>
      </c>
      <c r="D974" s="20">
        <v>1068</v>
      </c>
      <c r="E974" s="21">
        <v>8539.7999999999993</v>
      </c>
      <c r="F974" s="20">
        <v>21.9</v>
      </c>
      <c r="G974" s="22">
        <v>546.46</v>
      </c>
    </row>
    <row r="975" spans="1:7" x14ac:dyDescent="0.35">
      <c r="A975" s="20" t="s">
        <v>100</v>
      </c>
      <c r="B975" s="20" t="s">
        <v>28</v>
      </c>
      <c r="C975" s="20">
        <v>2006</v>
      </c>
      <c r="D975" s="20">
        <v>198</v>
      </c>
      <c r="E975" s="21">
        <v>36.5</v>
      </c>
      <c r="F975" s="20">
        <v>22.4</v>
      </c>
      <c r="G975" s="22">
        <v>357.63</v>
      </c>
    </row>
    <row r="976" spans="1:7" x14ac:dyDescent="0.35">
      <c r="A976" s="20" t="s">
        <v>18</v>
      </c>
      <c r="B976" s="20" t="s">
        <v>28</v>
      </c>
      <c r="C976" s="20">
        <v>2006</v>
      </c>
      <c r="D976" s="20">
        <v>685</v>
      </c>
      <c r="E976" s="21">
        <v>7694.1</v>
      </c>
      <c r="F976" s="20">
        <v>22.5</v>
      </c>
      <c r="G976" s="22">
        <v>338.3</v>
      </c>
    </row>
    <row r="977" spans="1:7" x14ac:dyDescent="0.35">
      <c r="A977" s="20" t="s">
        <v>19</v>
      </c>
      <c r="B977" s="20" t="s">
        <v>28</v>
      </c>
      <c r="C977" s="20">
        <v>2006</v>
      </c>
      <c r="D977" s="20">
        <v>134</v>
      </c>
      <c r="E977" s="21">
        <v>103.8</v>
      </c>
      <c r="F977" s="20">
        <v>24.9</v>
      </c>
      <c r="G977" s="22">
        <v>1543.41</v>
      </c>
    </row>
    <row r="978" spans="1:7" x14ac:dyDescent="0.35">
      <c r="A978" s="20" t="s">
        <v>21</v>
      </c>
      <c r="B978" s="20" t="s">
        <v>28</v>
      </c>
      <c r="C978" s="20">
        <v>2006</v>
      </c>
      <c r="D978" s="20">
        <v>23</v>
      </c>
      <c r="E978" s="21">
        <v>224.2</v>
      </c>
      <c r="F978" s="20">
        <v>24.2</v>
      </c>
      <c r="G978" s="22">
        <v>923.23</v>
      </c>
    </row>
    <row r="979" spans="1:7" x14ac:dyDescent="0.35">
      <c r="A979" s="20" t="s">
        <v>22</v>
      </c>
      <c r="B979" s="20" t="s">
        <v>28</v>
      </c>
      <c r="C979" s="20">
        <v>2006</v>
      </c>
      <c r="D979" s="20">
        <v>2112</v>
      </c>
      <c r="E979" s="21">
        <v>12605.3</v>
      </c>
      <c r="F979" s="20">
        <v>26</v>
      </c>
      <c r="G979" s="22">
        <v>840.8</v>
      </c>
    </row>
    <row r="980" spans="1:7" x14ac:dyDescent="0.35">
      <c r="A980" s="20" t="s">
        <v>38</v>
      </c>
      <c r="B980" s="20" t="s">
        <v>28</v>
      </c>
      <c r="C980" s="20">
        <v>2006</v>
      </c>
      <c r="D980" s="20">
        <v>1935</v>
      </c>
      <c r="E980" s="21">
        <v>11135.8</v>
      </c>
      <c r="F980" s="20">
        <v>23.2</v>
      </c>
      <c r="G980" s="22">
        <v>1014.29</v>
      </c>
    </row>
    <row r="981" spans="1:7" x14ac:dyDescent="0.35">
      <c r="A981" s="20" t="s">
        <v>74</v>
      </c>
      <c r="B981" s="20" t="s">
        <v>73</v>
      </c>
      <c r="C981" s="20">
        <v>2006</v>
      </c>
      <c r="D981" s="20">
        <v>948</v>
      </c>
      <c r="E981" s="21">
        <v>4820.6000000000004</v>
      </c>
      <c r="F981" s="23">
        <v>22.8</v>
      </c>
      <c r="G981" s="24">
        <v>333.62</v>
      </c>
    </row>
    <row r="982" spans="1:7" x14ac:dyDescent="0.35">
      <c r="A982" s="20" t="s">
        <v>40</v>
      </c>
      <c r="B982" s="20" t="s">
        <v>73</v>
      </c>
      <c r="C982" s="20">
        <v>2006</v>
      </c>
      <c r="D982" s="20">
        <v>7581</v>
      </c>
      <c r="E982" s="21">
        <v>72378.7</v>
      </c>
      <c r="F982" s="23">
        <v>23.2</v>
      </c>
      <c r="G982" s="24">
        <v>246.76</v>
      </c>
    </row>
    <row r="983" spans="1:7" x14ac:dyDescent="0.35">
      <c r="A983" s="20" t="s">
        <v>41</v>
      </c>
      <c r="B983" s="20" t="s">
        <v>73</v>
      </c>
      <c r="C983" s="20">
        <v>2006</v>
      </c>
      <c r="D983" s="20">
        <v>3434</v>
      </c>
      <c r="E983" s="21">
        <v>13651.9</v>
      </c>
      <c r="F983" s="23">
        <v>25.5</v>
      </c>
      <c r="G983" s="24">
        <v>1274.67</v>
      </c>
    </row>
    <row r="984" spans="1:7" x14ac:dyDescent="0.35">
      <c r="A984" s="20" t="s">
        <v>42</v>
      </c>
      <c r="B984" s="20" t="s">
        <v>73</v>
      </c>
      <c r="C984" s="20">
        <v>2006</v>
      </c>
      <c r="D984" s="20">
        <v>75909</v>
      </c>
      <c r="E984" s="21">
        <v>423508.4</v>
      </c>
      <c r="F984" s="23">
        <v>25.4</v>
      </c>
      <c r="G984" s="24">
        <v>955.14</v>
      </c>
    </row>
    <row r="985" spans="1:7" x14ac:dyDescent="0.35">
      <c r="A985" s="20" t="s">
        <v>43</v>
      </c>
      <c r="B985" s="20" t="s">
        <v>73</v>
      </c>
      <c r="C985" s="20">
        <v>2006</v>
      </c>
      <c r="D985" s="20">
        <v>4157</v>
      </c>
      <c r="E985" s="21">
        <v>20264.8</v>
      </c>
      <c r="F985" s="23">
        <v>23.2</v>
      </c>
      <c r="G985" s="24">
        <v>312.75</v>
      </c>
    </row>
    <row r="986" spans="1:7" x14ac:dyDescent="0.35">
      <c r="A986" s="20" t="s">
        <v>44</v>
      </c>
      <c r="B986" s="20" t="s">
        <v>73</v>
      </c>
      <c r="C986" s="20">
        <v>2006</v>
      </c>
      <c r="D986" s="20">
        <v>23</v>
      </c>
      <c r="E986" s="21">
        <v>298</v>
      </c>
      <c r="F986" s="23">
        <v>23.8</v>
      </c>
      <c r="G986" s="24">
        <v>308.86</v>
      </c>
    </row>
    <row r="987" spans="1:7" x14ac:dyDescent="0.35">
      <c r="A987" s="20" t="s">
        <v>45</v>
      </c>
      <c r="B987" s="20" t="s">
        <v>73</v>
      </c>
      <c r="C987" s="20">
        <v>2006</v>
      </c>
      <c r="D987" s="20">
        <v>812</v>
      </c>
      <c r="E987" s="21">
        <v>9391.5</v>
      </c>
      <c r="F987" s="23">
        <v>25.1</v>
      </c>
      <c r="G987" s="24">
        <v>185.74</v>
      </c>
    </row>
    <row r="988" spans="1:7" x14ac:dyDescent="0.35">
      <c r="A988" s="20" t="s">
        <v>46</v>
      </c>
      <c r="B988" s="20" t="s">
        <v>73</v>
      </c>
      <c r="C988" s="20">
        <v>2006</v>
      </c>
      <c r="D988" s="20">
        <v>155</v>
      </c>
      <c r="E988" s="21">
        <v>1798.5</v>
      </c>
      <c r="F988" s="23">
        <v>23.7</v>
      </c>
      <c r="G988" s="24">
        <v>250</v>
      </c>
    </row>
    <row r="989" spans="1:7" x14ac:dyDescent="0.35">
      <c r="A989" s="20" t="s">
        <v>47</v>
      </c>
      <c r="B989" s="20" t="s">
        <v>73</v>
      </c>
      <c r="C989" s="20">
        <v>2006</v>
      </c>
      <c r="D989" s="20">
        <v>76</v>
      </c>
      <c r="E989" s="21">
        <v>335.2</v>
      </c>
      <c r="F989" s="23">
        <v>23.1</v>
      </c>
      <c r="G989" s="24">
        <v>1652.12</v>
      </c>
    </row>
    <row r="990" spans="1:7" x14ac:dyDescent="0.35">
      <c r="A990" s="20" t="s">
        <v>85</v>
      </c>
      <c r="B990" s="20" t="s">
        <v>73</v>
      </c>
      <c r="C990" s="20">
        <v>2006</v>
      </c>
      <c r="D990" s="20">
        <v>142</v>
      </c>
      <c r="E990" s="21">
        <v>575.1</v>
      </c>
      <c r="F990" s="23">
        <v>24.8</v>
      </c>
      <c r="G990" s="24">
        <v>698.08</v>
      </c>
    </row>
    <row r="991" spans="1:7" x14ac:dyDescent="0.35">
      <c r="A991" s="20" t="s">
        <v>49</v>
      </c>
      <c r="B991" s="20" t="s">
        <v>73</v>
      </c>
      <c r="C991" s="20">
        <v>2006</v>
      </c>
      <c r="D991" s="20">
        <v>87</v>
      </c>
      <c r="E991" s="21">
        <v>328.8</v>
      </c>
      <c r="F991" s="23">
        <v>24</v>
      </c>
      <c r="G991" s="24">
        <v>1742.81</v>
      </c>
    </row>
    <row r="992" spans="1:7" x14ac:dyDescent="0.35">
      <c r="A992" s="20" t="s">
        <v>75</v>
      </c>
      <c r="B992" s="20" t="s">
        <v>73</v>
      </c>
      <c r="C992" s="20">
        <v>2006</v>
      </c>
      <c r="D992" s="20">
        <v>357</v>
      </c>
      <c r="E992" s="21">
        <v>2579.8000000000002</v>
      </c>
      <c r="F992" s="23">
        <v>21.7</v>
      </c>
      <c r="G992" s="24">
        <v>467.4</v>
      </c>
    </row>
    <row r="993" spans="1:7" x14ac:dyDescent="0.35">
      <c r="A993" s="20" t="s">
        <v>88</v>
      </c>
      <c r="B993" s="20" t="s">
        <v>73</v>
      </c>
      <c r="C993" s="20">
        <v>2006</v>
      </c>
      <c r="D993" s="20">
        <v>138</v>
      </c>
      <c r="E993" s="21">
        <v>4.4000000000000004</v>
      </c>
      <c r="F993" s="23">
        <v>22.4</v>
      </c>
      <c r="G993" s="24"/>
    </row>
    <row r="994" spans="1:7" x14ac:dyDescent="0.35">
      <c r="A994" s="20" t="s">
        <v>76</v>
      </c>
      <c r="B994" s="20" t="s">
        <v>73</v>
      </c>
      <c r="C994" s="20">
        <v>2006</v>
      </c>
      <c r="D994" s="20">
        <v>6598</v>
      </c>
      <c r="E994" s="21">
        <v>77925.100000000006</v>
      </c>
      <c r="F994" s="23">
        <v>21.8</v>
      </c>
      <c r="G994" s="24">
        <v>231.84</v>
      </c>
    </row>
    <row r="995" spans="1:7" x14ac:dyDescent="0.35">
      <c r="A995" s="20" t="s">
        <v>52</v>
      </c>
      <c r="B995" s="20" t="s">
        <v>73</v>
      </c>
      <c r="C995" s="20">
        <v>2006</v>
      </c>
      <c r="D995" s="20">
        <v>72</v>
      </c>
      <c r="E995" s="21">
        <v>81.599999999999994</v>
      </c>
      <c r="F995" s="23">
        <v>24.6</v>
      </c>
      <c r="G995" s="24">
        <v>1557.66</v>
      </c>
    </row>
    <row r="996" spans="1:7" x14ac:dyDescent="0.35">
      <c r="A996" s="20" t="s">
        <v>89</v>
      </c>
      <c r="B996" s="20" t="s">
        <v>73</v>
      </c>
      <c r="C996" s="20">
        <v>2006</v>
      </c>
      <c r="D996" s="20">
        <v>93</v>
      </c>
      <c r="E996" s="21"/>
      <c r="F996" s="20"/>
      <c r="G996" s="20"/>
    </row>
    <row r="997" spans="1:7" x14ac:dyDescent="0.35">
      <c r="A997" s="20" t="s">
        <v>53</v>
      </c>
      <c r="B997" s="20" t="s">
        <v>73</v>
      </c>
      <c r="C997" s="20">
        <v>2006</v>
      </c>
      <c r="D997" s="20">
        <v>1153</v>
      </c>
      <c r="E997" s="21">
        <v>8588.7999999999993</v>
      </c>
      <c r="F997" s="23">
        <v>24.2</v>
      </c>
      <c r="G997" s="24">
        <v>983.99</v>
      </c>
    </row>
    <row r="998" spans="1:7" x14ac:dyDescent="0.35">
      <c r="A998" s="20" t="s">
        <v>54</v>
      </c>
      <c r="B998" s="20" t="s">
        <v>73</v>
      </c>
      <c r="C998" s="20">
        <v>2006</v>
      </c>
      <c r="D998" s="20">
        <v>51570</v>
      </c>
      <c r="E998" s="21">
        <v>333501.90000000002</v>
      </c>
      <c r="F998" s="23">
        <v>24.8</v>
      </c>
      <c r="G998" s="24">
        <v>664.06</v>
      </c>
    </row>
    <row r="999" spans="1:7" x14ac:dyDescent="0.35">
      <c r="A999" s="20" t="s">
        <v>77</v>
      </c>
      <c r="B999" s="20" t="s">
        <v>73</v>
      </c>
      <c r="C999" s="20">
        <v>2006</v>
      </c>
      <c r="D999" s="20">
        <v>174</v>
      </c>
      <c r="E999" s="21">
        <v>843.4</v>
      </c>
      <c r="F999" s="23">
        <v>21.2</v>
      </c>
      <c r="G999" s="24">
        <v>2057.2399999999998</v>
      </c>
    </row>
    <row r="1000" spans="1:7" x14ac:dyDescent="0.35">
      <c r="A1000" s="20" t="s">
        <v>55</v>
      </c>
      <c r="B1000" s="20" t="s">
        <v>73</v>
      </c>
      <c r="C1000" s="20">
        <v>2006</v>
      </c>
      <c r="D1000" s="20">
        <v>660</v>
      </c>
      <c r="E1000" s="21">
        <v>7633.7</v>
      </c>
      <c r="F1000" s="23">
        <v>25.7</v>
      </c>
      <c r="G1000" s="24">
        <v>180</v>
      </c>
    </row>
    <row r="1001" spans="1:7" x14ac:dyDescent="0.35">
      <c r="A1001" s="20" t="s">
        <v>56</v>
      </c>
      <c r="B1001" s="20" t="s">
        <v>73</v>
      </c>
      <c r="C1001" s="20">
        <v>2006</v>
      </c>
      <c r="D1001" s="20">
        <v>48</v>
      </c>
      <c r="E1001" s="21">
        <v>87.3</v>
      </c>
      <c r="F1001" s="23">
        <v>24.9</v>
      </c>
      <c r="G1001" s="24">
        <v>1085.8800000000001</v>
      </c>
    </row>
    <row r="1002" spans="1:7" x14ac:dyDescent="0.35">
      <c r="A1002" s="20" t="s">
        <v>78</v>
      </c>
      <c r="B1002" s="20" t="s">
        <v>73</v>
      </c>
      <c r="C1002" s="20">
        <v>2006</v>
      </c>
      <c r="D1002" s="20">
        <v>734</v>
      </c>
      <c r="E1002" s="21">
        <v>2111.1</v>
      </c>
      <c r="F1002" s="23">
        <v>25</v>
      </c>
      <c r="G1002" s="24">
        <v>1344.39</v>
      </c>
    </row>
    <row r="1003" spans="1:7" x14ac:dyDescent="0.35">
      <c r="A1003" s="20" t="s">
        <v>79</v>
      </c>
      <c r="B1003" s="20" t="s">
        <v>73</v>
      </c>
      <c r="C1003" s="20">
        <v>2006</v>
      </c>
      <c r="D1003" s="20">
        <v>48</v>
      </c>
      <c r="E1003" s="21">
        <v>218.8</v>
      </c>
      <c r="F1003" s="23">
        <v>25.4</v>
      </c>
      <c r="G1003" s="24">
        <v>769.27</v>
      </c>
    </row>
    <row r="1004" spans="1:7" x14ac:dyDescent="0.35">
      <c r="A1004" s="20" t="s">
        <v>57</v>
      </c>
      <c r="B1004" s="20" t="s">
        <v>73</v>
      </c>
      <c r="C1004" s="20">
        <v>2006</v>
      </c>
      <c r="D1004" s="20">
        <v>157</v>
      </c>
      <c r="E1004" s="21">
        <v>341.7</v>
      </c>
      <c r="F1004" s="23">
        <v>24.2</v>
      </c>
      <c r="G1004" s="24">
        <v>2003.5</v>
      </c>
    </row>
    <row r="1005" spans="1:7" x14ac:dyDescent="0.35">
      <c r="A1005" s="20" t="s">
        <v>69</v>
      </c>
      <c r="B1005" s="20" t="s">
        <v>73</v>
      </c>
      <c r="C1005" s="20">
        <v>2006</v>
      </c>
      <c r="D1005" s="20">
        <v>4133</v>
      </c>
      <c r="E1005" s="21">
        <v>26687.9</v>
      </c>
      <c r="F1005" s="23">
        <v>23.1</v>
      </c>
      <c r="G1005" s="24">
        <v>137.5</v>
      </c>
    </row>
    <row r="1006" spans="1:7" x14ac:dyDescent="0.35">
      <c r="A1006" s="20" t="s">
        <v>58</v>
      </c>
      <c r="B1006" s="20" t="s">
        <v>73</v>
      </c>
      <c r="C1006" s="20">
        <v>2006</v>
      </c>
      <c r="D1006" s="20">
        <v>1344</v>
      </c>
      <c r="E1006" s="21">
        <v>8265.2000000000007</v>
      </c>
      <c r="F1006" s="23">
        <v>25.2</v>
      </c>
      <c r="G1006" s="24">
        <v>1193.28</v>
      </c>
    </row>
    <row r="1007" spans="1:7" x14ac:dyDescent="0.35">
      <c r="A1007" s="20" t="s">
        <v>59</v>
      </c>
      <c r="B1007" s="20" t="s">
        <v>73</v>
      </c>
      <c r="C1007" s="20">
        <v>2006</v>
      </c>
      <c r="D1007" s="20">
        <v>5402</v>
      </c>
      <c r="E1007" s="21">
        <v>36276.1</v>
      </c>
      <c r="F1007" s="23">
        <v>25.2</v>
      </c>
      <c r="G1007" s="24">
        <v>963.97</v>
      </c>
    </row>
    <row r="1008" spans="1:7" x14ac:dyDescent="0.35">
      <c r="A1008" s="20" t="s">
        <v>60</v>
      </c>
      <c r="B1008" s="20" t="s">
        <v>73</v>
      </c>
      <c r="C1008" s="20">
        <v>2006</v>
      </c>
      <c r="D1008" s="20">
        <v>24188</v>
      </c>
      <c r="E1008" s="21">
        <v>105971</v>
      </c>
      <c r="F1008" s="23">
        <v>24.2</v>
      </c>
      <c r="G1008" s="24">
        <v>2027.91</v>
      </c>
    </row>
    <row r="1009" spans="1:7" x14ac:dyDescent="0.35">
      <c r="A1009" s="20" t="s">
        <v>63</v>
      </c>
      <c r="B1009" s="20" t="s">
        <v>73</v>
      </c>
      <c r="C1009" s="20">
        <v>2006</v>
      </c>
      <c r="D1009" s="20">
        <v>279</v>
      </c>
      <c r="E1009" s="21">
        <v>1808.1</v>
      </c>
      <c r="F1009" s="23">
        <v>22.6</v>
      </c>
      <c r="G1009" s="24">
        <v>206.65</v>
      </c>
    </row>
    <row r="1010" spans="1:7" x14ac:dyDescent="0.35">
      <c r="A1010" s="20" t="s">
        <v>80</v>
      </c>
      <c r="B1010" s="20" t="s">
        <v>73</v>
      </c>
      <c r="C1010" s="20">
        <v>2006</v>
      </c>
      <c r="D1010" s="20">
        <v>10434</v>
      </c>
      <c r="E1010" s="21">
        <v>157438.20000000001</v>
      </c>
      <c r="F1010" s="23">
        <v>24.3</v>
      </c>
      <c r="G1010" s="24">
        <v>204.59</v>
      </c>
    </row>
    <row r="1011" spans="1:7" x14ac:dyDescent="0.35">
      <c r="A1011" s="20" t="s">
        <v>64</v>
      </c>
      <c r="B1011" s="20" t="s">
        <v>73</v>
      </c>
      <c r="C1011" s="20">
        <v>2006</v>
      </c>
      <c r="D1011" s="20">
        <v>6593</v>
      </c>
      <c r="E1011" s="21">
        <v>73663</v>
      </c>
      <c r="F1011" s="23">
        <v>24.4</v>
      </c>
      <c r="G1011" s="24">
        <v>236.32</v>
      </c>
    </row>
    <row r="1012" spans="1:7" x14ac:dyDescent="0.35">
      <c r="A1012" s="20" t="s">
        <v>90</v>
      </c>
      <c r="B1012" s="20" t="s">
        <v>73</v>
      </c>
      <c r="C1012" s="20">
        <v>2006</v>
      </c>
      <c r="D1012" s="20">
        <v>252</v>
      </c>
      <c r="E1012" s="21">
        <v>2086.6</v>
      </c>
      <c r="F1012" s="23">
        <v>24.7</v>
      </c>
      <c r="G1012" s="24">
        <v>174.56</v>
      </c>
    </row>
    <row r="1013" spans="1:7" x14ac:dyDescent="0.35">
      <c r="A1013" s="20" t="s">
        <v>81</v>
      </c>
      <c r="B1013" s="20" t="s">
        <v>73</v>
      </c>
      <c r="C1013" s="20">
        <v>2006</v>
      </c>
      <c r="D1013" s="20">
        <v>2042</v>
      </c>
      <c r="E1013" s="21">
        <v>10916.4</v>
      </c>
      <c r="F1013" s="23">
        <v>23.3</v>
      </c>
      <c r="G1013" s="24">
        <v>762.75</v>
      </c>
    </row>
    <row r="1014" spans="1:7" x14ac:dyDescent="0.35">
      <c r="A1014" s="20" t="s">
        <v>83</v>
      </c>
      <c r="B1014" s="20" t="s">
        <v>73</v>
      </c>
      <c r="C1014" s="20">
        <v>2006</v>
      </c>
      <c r="D1014" s="20">
        <v>17918</v>
      </c>
      <c r="E1014" s="21">
        <v>118241.4</v>
      </c>
      <c r="F1014" s="23">
        <v>25.6</v>
      </c>
      <c r="G1014" s="24">
        <v>679.28</v>
      </c>
    </row>
    <row r="1015" spans="1:7" x14ac:dyDescent="0.35">
      <c r="A1015" s="20" t="s">
        <v>66</v>
      </c>
      <c r="B1015" s="20" t="s">
        <v>73</v>
      </c>
      <c r="C1015" s="20">
        <v>2006</v>
      </c>
      <c r="D1015" s="20">
        <v>130</v>
      </c>
      <c r="E1015" s="21">
        <v>1957.7</v>
      </c>
      <c r="F1015" s="23">
        <v>25.4</v>
      </c>
      <c r="G1015" s="24">
        <v>402.73</v>
      </c>
    </row>
    <row r="1016" spans="1:7" x14ac:dyDescent="0.35">
      <c r="A1016" s="20" t="s">
        <v>82</v>
      </c>
      <c r="B1016" s="20" t="s">
        <v>73</v>
      </c>
      <c r="C1016" s="20">
        <v>2006</v>
      </c>
      <c r="D1016" s="20">
        <v>788</v>
      </c>
      <c r="E1016" s="21">
        <v>3514.9</v>
      </c>
      <c r="F1016" s="23">
        <v>24.1</v>
      </c>
      <c r="G1016" s="24">
        <v>561.82000000000005</v>
      </c>
    </row>
    <row r="1017" spans="1:7" x14ac:dyDescent="0.35">
      <c r="A1017" s="20" t="s">
        <v>67</v>
      </c>
      <c r="B1017" s="20" t="s">
        <v>73</v>
      </c>
      <c r="C1017" s="20">
        <v>2006</v>
      </c>
      <c r="D1017" s="20">
        <v>44</v>
      </c>
      <c r="E1017" s="21">
        <v>253</v>
      </c>
      <c r="F1017" s="23">
        <v>26.7</v>
      </c>
      <c r="G1017" s="24">
        <v>1013.01</v>
      </c>
    </row>
    <row r="1018" spans="1:7" x14ac:dyDescent="0.35">
      <c r="A1018" s="20" t="s">
        <v>129</v>
      </c>
      <c r="B1018" s="20" t="s">
        <v>73</v>
      </c>
      <c r="C1018" s="20">
        <v>2006</v>
      </c>
      <c r="D1018" s="20">
        <v>4</v>
      </c>
      <c r="E1018" s="21">
        <v>25.7</v>
      </c>
      <c r="F1018" s="23">
        <v>24</v>
      </c>
      <c r="G1018" s="24">
        <v>1055.93</v>
      </c>
    </row>
    <row r="1019" spans="1:7" x14ac:dyDescent="0.35">
      <c r="A1019" s="20" t="s">
        <v>84</v>
      </c>
      <c r="B1019" s="20" t="s">
        <v>73</v>
      </c>
      <c r="C1019" s="20">
        <v>2006</v>
      </c>
      <c r="D1019" s="20">
        <v>81</v>
      </c>
      <c r="E1019" s="21">
        <v>585.1</v>
      </c>
      <c r="F1019" s="23">
        <v>24.3</v>
      </c>
      <c r="G1019" s="24">
        <v>742.42</v>
      </c>
    </row>
    <row r="1020" spans="1:7" x14ac:dyDescent="0.35">
      <c r="A1020" s="20" t="s">
        <v>68</v>
      </c>
      <c r="B1020" s="20" t="s">
        <v>73</v>
      </c>
      <c r="C1020" s="20">
        <v>2006</v>
      </c>
      <c r="D1020" s="20">
        <v>49697</v>
      </c>
      <c r="E1020" s="21">
        <v>340592.6</v>
      </c>
      <c r="F1020" s="23">
        <v>21.3</v>
      </c>
      <c r="G1020" s="24">
        <v>507.96</v>
      </c>
    </row>
    <row r="1021" spans="1:7" x14ac:dyDescent="0.35">
      <c r="A1021" s="20" t="s">
        <v>30</v>
      </c>
      <c r="B1021" s="20" t="s">
        <v>28</v>
      </c>
      <c r="C1021" s="20">
        <v>2005</v>
      </c>
      <c r="D1021" s="20">
        <v>1410</v>
      </c>
      <c r="E1021" s="21">
        <v>53087</v>
      </c>
      <c r="F1021" s="20">
        <v>15.2</v>
      </c>
      <c r="G1021" s="20">
        <v>175.25</v>
      </c>
    </row>
    <row r="1022" spans="1:7" x14ac:dyDescent="0.35">
      <c r="A1022" s="20" t="s">
        <v>2</v>
      </c>
      <c r="B1022" s="20" t="s">
        <v>28</v>
      </c>
      <c r="C1022" s="20">
        <v>2005</v>
      </c>
      <c r="D1022" s="20">
        <v>247</v>
      </c>
      <c r="E1022" s="21"/>
      <c r="F1022" s="20"/>
      <c r="G1022" s="20"/>
    </row>
    <row r="1023" spans="1:7" x14ac:dyDescent="0.35">
      <c r="A1023" s="20" t="s">
        <v>31</v>
      </c>
      <c r="B1023" s="20" t="s">
        <v>28</v>
      </c>
      <c r="C1023" s="20">
        <v>2005</v>
      </c>
      <c r="D1023" s="20">
        <v>92089</v>
      </c>
      <c r="E1023" s="21">
        <v>742582.6</v>
      </c>
      <c r="F1023" s="20">
        <v>23.5</v>
      </c>
      <c r="G1023" s="20">
        <v>714.38</v>
      </c>
    </row>
    <row r="1024" spans="1:7" x14ac:dyDescent="0.35">
      <c r="A1024" s="20" t="s">
        <v>3</v>
      </c>
      <c r="B1024" s="20" t="s">
        <v>28</v>
      </c>
      <c r="C1024" s="20">
        <v>2005</v>
      </c>
      <c r="D1024" s="20">
        <v>10618</v>
      </c>
      <c r="E1024" s="21">
        <v>94828.2</v>
      </c>
      <c r="F1024" s="20">
        <v>19.7</v>
      </c>
      <c r="G1024" s="20">
        <v>249.36</v>
      </c>
    </row>
    <row r="1025" spans="1:7" x14ac:dyDescent="0.35">
      <c r="A1025" s="20" t="s">
        <v>97</v>
      </c>
      <c r="B1025" s="20" t="s">
        <v>28</v>
      </c>
      <c r="C1025" s="20">
        <v>2005</v>
      </c>
      <c r="D1025" s="20">
        <v>267</v>
      </c>
      <c r="E1025" s="21">
        <v>1892.5</v>
      </c>
      <c r="F1025" s="20">
        <v>22.2</v>
      </c>
      <c r="G1025" s="20">
        <v>331.04</v>
      </c>
    </row>
    <row r="1026" spans="1:7" x14ac:dyDescent="0.35">
      <c r="A1026" s="20" t="s">
        <v>4</v>
      </c>
      <c r="B1026" s="20" t="s">
        <v>28</v>
      </c>
      <c r="C1026" s="20">
        <v>2005</v>
      </c>
      <c r="D1026" s="20">
        <v>27202</v>
      </c>
      <c r="E1026" s="21">
        <v>305170.7</v>
      </c>
      <c r="F1026" s="20">
        <v>20</v>
      </c>
      <c r="G1026" s="20">
        <v>219.98</v>
      </c>
    </row>
    <row r="1027" spans="1:7" x14ac:dyDescent="0.35">
      <c r="A1027" s="20" t="s">
        <v>5</v>
      </c>
      <c r="B1027" s="20" t="s">
        <v>28</v>
      </c>
      <c r="C1027" s="20">
        <v>2005</v>
      </c>
      <c r="D1027" s="20">
        <v>1337</v>
      </c>
      <c r="E1027" s="21">
        <v>9773.7999999999993</v>
      </c>
      <c r="F1027" s="20">
        <v>23.6</v>
      </c>
      <c r="G1027" s="20">
        <v>858.75</v>
      </c>
    </row>
    <row r="1028" spans="1:7" x14ac:dyDescent="0.35">
      <c r="A1028" s="20" t="s">
        <v>6</v>
      </c>
      <c r="B1028" s="20" t="s">
        <v>28</v>
      </c>
      <c r="C1028" s="20">
        <v>2005</v>
      </c>
      <c r="D1028" s="20">
        <v>93</v>
      </c>
      <c r="E1028" s="21">
        <v>100.8</v>
      </c>
      <c r="F1028" s="20">
        <v>21.5</v>
      </c>
      <c r="G1028" s="20">
        <v>1179.54</v>
      </c>
    </row>
    <row r="1029" spans="1:7" x14ac:dyDescent="0.35">
      <c r="A1029" s="20" t="s">
        <v>8</v>
      </c>
      <c r="B1029" s="20" t="s">
        <v>28</v>
      </c>
      <c r="C1029" s="20">
        <v>2005</v>
      </c>
      <c r="D1029" s="20">
        <v>1670</v>
      </c>
      <c r="E1029" s="21">
        <v>12719.4</v>
      </c>
      <c r="F1029" s="20">
        <v>19.2</v>
      </c>
      <c r="G1029" s="20">
        <v>336.3</v>
      </c>
    </row>
    <row r="1030" spans="1:7" x14ac:dyDescent="0.35">
      <c r="A1030" s="20" t="s">
        <v>9</v>
      </c>
      <c r="B1030" s="20" t="s">
        <v>28</v>
      </c>
      <c r="C1030" s="20">
        <v>2005</v>
      </c>
      <c r="D1030" s="20">
        <v>66</v>
      </c>
      <c r="E1030" s="21">
        <v>388.4</v>
      </c>
      <c r="F1030" s="20">
        <v>24</v>
      </c>
      <c r="G1030" s="20">
        <v>1297</v>
      </c>
    </row>
    <row r="1031" spans="1:7" x14ac:dyDescent="0.35">
      <c r="A1031" s="20" t="s">
        <v>33</v>
      </c>
      <c r="B1031" s="20" t="s">
        <v>28</v>
      </c>
      <c r="C1031" s="20">
        <v>2005</v>
      </c>
      <c r="D1031" s="20">
        <v>995</v>
      </c>
      <c r="E1031" s="21">
        <v>7577.9</v>
      </c>
      <c r="F1031" s="20">
        <v>23.5</v>
      </c>
      <c r="G1031" s="20">
        <v>648.82000000000005</v>
      </c>
    </row>
    <row r="1032" spans="1:7" x14ac:dyDescent="0.35">
      <c r="A1032" s="20" t="s">
        <v>10</v>
      </c>
      <c r="B1032" s="20" t="s">
        <v>28</v>
      </c>
      <c r="C1032" s="20">
        <v>2005</v>
      </c>
      <c r="D1032" s="20">
        <v>3229</v>
      </c>
      <c r="E1032" s="21">
        <v>52693.9</v>
      </c>
      <c r="F1032" s="20">
        <v>21.9</v>
      </c>
      <c r="G1032" s="20">
        <v>277.3</v>
      </c>
    </row>
    <row r="1033" spans="1:7" x14ac:dyDescent="0.35">
      <c r="A1033" s="20" t="s">
        <v>11</v>
      </c>
      <c r="B1033" s="20" t="s">
        <v>28</v>
      </c>
      <c r="C1033" s="20">
        <v>2005</v>
      </c>
      <c r="D1033" s="20">
        <v>181</v>
      </c>
      <c r="E1033" s="21">
        <v>1371.4</v>
      </c>
      <c r="F1033" s="20">
        <v>22.8</v>
      </c>
      <c r="G1033" s="20">
        <v>604.35</v>
      </c>
    </row>
    <row r="1034" spans="1:7" x14ac:dyDescent="0.35">
      <c r="A1034" s="20" t="s">
        <v>23</v>
      </c>
      <c r="B1034" s="20" t="s">
        <v>28</v>
      </c>
      <c r="C1034" s="20">
        <v>2005</v>
      </c>
      <c r="D1034" s="20">
        <v>3433</v>
      </c>
      <c r="E1034" s="21">
        <v>3653.1</v>
      </c>
      <c r="F1034" s="20">
        <v>21.7</v>
      </c>
      <c r="G1034" s="20">
        <v>303.26</v>
      </c>
    </row>
    <row r="1035" spans="1:7" x14ac:dyDescent="0.35">
      <c r="A1035" s="20" t="s">
        <v>34</v>
      </c>
      <c r="B1035" s="20" t="s">
        <v>28</v>
      </c>
      <c r="C1035" s="20">
        <v>2005</v>
      </c>
      <c r="D1035" s="20">
        <v>491</v>
      </c>
      <c r="E1035" s="21">
        <v>3590.2</v>
      </c>
      <c r="F1035" s="20">
        <v>19.8</v>
      </c>
      <c r="G1035" s="20">
        <v>221.77</v>
      </c>
    </row>
    <row r="1036" spans="1:7" x14ac:dyDescent="0.35">
      <c r="A1036" s="20" t="s">
        <v>13</v>
      </c>
      <c r="B1036" s="20" t="s">
        <v>28</v>
      </c>
      <c r="C1036" s="20">
        <v>2005</v>
      </c>
      <c r="D1036" s="20">
        <v>490</v>
      </c>
      <c r="E1036" s="21">
        <v>1710.3</v>
      </c>
      <c r="F1036" s="20">
        <v>23.5</v>
      </c>
      <c r="G1036" s="20">
        <v>1317.2</v>
      </c>
    </row>
    <row r="1037" spans="1:7" x14ac:dyDescent="0.35">
      <c r="A1037" s="20" t="s">
        <v>35</v>
      </c>
      <c r="B1037" s="20" t="s">
        <v>28</v>
      </c>
      <c r="C1037" s="20">
        <v>2005</v>
      </c>
      <c r="D1037" s="20">
        <v>5094</v>
      </c>
      <c r="E1037" s="21">
        <v>66092.3</v>
      </c>
      <c r="F1037" s="20">
        <v>22.4</v>
      </c>
      <c r="G1037" s="20">
        <v>567.6</v>
      </c>
    </row>
    <row r="1038" spans="1:7" x14ac:dyDescent="0.35">
      <c r="A1038" s="20" t="s">
        <v>14</v>
      </c>
      <c r="B1038" s="20" t="s">
        <v>28</v>
      </c>
      <c r="C1038" s="20">
        <v>2005</v>
      </c>
      <c r="D1038" s="20">
        <v>165</v>
      </c>
      <c r="E1038" s="21">
        <v>853.3</v>
      </c>
      <c r="F1038" s="20">
        <v>24.1</v>
      </c>
      <c r="G1038" s="20">
        <v>1658.71</v>
      </c>
    </row>
    <row r="1039" spans="1:7" x14ac:dyDescent="0.35">
      <c r="A1039" s="20" t="s">
        <v>15</v>
      </c>
      <c r="B1039" s="20" t="s">
        <v>28</v>
      </c>
      <c r="C1039" s="20">
        <v>2005</v>
      </c>
      <c r="D1039" s="20">
        <v>14082</v>
      </c>
      <c r="E1039" s="21">
        <v>117043.8</v>
      </c>
      <c r="F1039" s="20">
        <v>22.2</v>
      </c>
      <c r="G1039" s="20">
        <v>705.44</v>
      </c>
    </row>
    <row r="1040" spans="1:7" x14ac:dyDescent="0.35">
      <c r="A1040" s="20" t="s">
        <v>16</v>
      </c>
      <c r="B1040" s="20" t="s">
        <v>28</v>
      </c>
      <c r="C1040" s="20">
        <v>2005</v>
      </c>
      <c r="D1040" s="20">
        <v>155</v>
      </c>
      <c r="E1040" s="21">
        <v>702.5</v>
      </c>
      <c r="F1040" s="20">
        <v>23.3</v>
      </c>
      <c r="G1040" s="20">
        <v>1513.64</v>
      </c>
    </row>
    <row r="1041" spans="1:7" x14ac:dyDescent="0.35">
      <c r="A1041" s="20" t="s">
        <v>17</v>
      </c>
      <c r="B1041" s="20" t="s">
        <v>28</v>
      </c>
      <c r="C1041" s="20">
        <v>2005</v>
      </c>
      <c r="D1041" s="20">
        <v>1071</v>
      </c>
      <c r="E1041" s="21">
        <v>9569.5</v>
      </c>
      <c r="F1041" s="20">
        <v>21.5</v>
      </c>
      <c r="G1041" s="20">
        <v>556.42999999999995</v>
      </c>
    </row>
    <row r="1042" spans="1:7" x14ac:dyDescent="0.35">
      <c r="A1042" s="20" t="s">
        <v>100</v>
      </c>
      <c r="B1042" s="20" t="s">
        <v>28</v>
      </c>
      <c r="C1042" s="20">
        <v>2005</v>
      </c>
      <c r="D1042" s="20">
        <v>198</v>
      </c>
      <c r="E1042" s="21">
        <v>32.299999999999997</v>
      </c>
      <c r="F1042" s="20">
        <v>24.4</v>
      </c>
      <c r="G1042" s="20">
        <v>713.04</v>
      </c>
    </row>
    <row r="1043" spans="1:7" x14ac:dyDescent="0.35">
      <c r="A1043" s="20" t="s">
        <v>18</v>
      </c>
      <c r="B1043" s="20" t="s">
        <v>28</v>
      </c>
      <c r="C1043" s="20">
        <v>2005</v>
      </c>
      <c r="D1043" s="20">
        <v>683</v>
      </c>
      <c r="E1043" s="21">
        <v>7408.2</v>
      </c>
      <c r="F1043" s="20">
        <v>22.7</v>
      </c>
      <c r="G1043" s="20">
        <v>345.07</v>
      </c>
    </row>
    <row r="1044" spans="1:7" x14ac:dyDescent="0.35">
      <c r="A1044" s="20" t="s">
        <v>19</v>
      </c>
      <c r="B1044" s="20" t="s">
        <v>28</v>
      </c>
      <c r="C1044" s="20">
        <v>2005</v>
      </c>
      <c r="D1044" s="20">
        <v>128</v>
      </c>
      <c r="E1044" s="21">
        <v>319.10000000000002</v>
      </c>
      <c r="F1044" s="20">
        <v>20.9</v>
      </c>
      <c r="G1044" s="20">
        <v>595.71</v>
      </c>
    </row>
    <row r="1045" spans="1:7" x14ac:dyDescent="0.35">
      <c r="A1045" s="20" t="s">
        <v>22</v>
      </c>
      <c r="B1045" s="20" t="s">
        <v>28</v>
      </c>
      <c r="C1045" s="20">
        <v>2005</v>
      </c>
      <c r="D1045" s="20">
        <v>1901</v>
      </c>
      <c r="E1045" s="21">
        <v>14520.6</v>
      </c>
      <c r="F1045" s="20">
        <v>25.2</v>
      </c>
      <c r="G1045" s="20">
        <v>767.55</v>
      </c>
    </row>
    <row r="1046" spans="1:7" x14ac:dyDescent="0.35">
      <c r="A1046" s="20" t="s">
        <v>38</v>
      </c>
      <c r="B1046" s="20" t="s">
        <v>28</v>
      </c>
      <c r="C1046" s="20">
        <v>2005</v>
      </c>
      <c r="D1046" s="20">
        <v>1828</v>
      </c>
      <c r="E1046" s="21">
        <v>12895.5</v>
      </c>
      <c r="F1046" s="20">
        <v>22.8</v>
      </c>
      <c r="G1046" s="20">
        <v>965.28</v>
      </c>
    </row>
    <row r="1047" spans="1:7" x14ac:dyDescent="0.35">
      <c r="A1047" s="20" t="s">
        <v>74</v>
      </c>
      <c r="B1047" s="20" t="s">
        <v>73</v>
      </c>
      <c r="C1047" s="20">
        <v>2005</v>
      </c>
      <c r="D1047" s="20">
        <v>935</v>
      </c>
      <c r="E1047" s="21">
        <v>4010.9</v>
      </c>
      <c r="F1047" s="20">
        <v>21.9</v>
      </c>
      <c r="G1047" s="20">
        <v>344.53</v>
      </c>
    </row>
    <row r="1048" spans="1:7" x14ac:dyDescent="0.35">
      <c r="A1048" s="20" t="s">
        <v>40</v>
      </c>
      <c r="B1048" s="20" t="s">
        <v>73</v>
      </c>
      <c r="C1048" s="20">
        <v>2005</v>
      </c>
      <c r="D1048" s="20">
        <v>7953</v>
      </c>
      <c r="E1048" s="21">
        <v>78579</v>
      </c>
      <c r="F1048" s="20">
        <v>23.1</v>
      </c>
      <c r="G1048" s="20">
        <v>256.70999999999998</v>
      </c>
    </row>
    <row r="1049" spans="1:7" x14ac:dyDescent="0.35">
      <c r="A1049" s="20" t="s">
        <v>41</v>
      </c>
      <c r="B1049" s="20" t="s">
        <v>73</v>
      </c>
      <c r="C1049" s="20">
        <v>2005</v>
      </c>
      <c r="D1049" s="20">
        <v>3326</v>
      </c>
      <c r="E1049" s="21">
        <v>19084</v>
      </c>
      <c r="F1049" s="20">
        <v>25.1</v>
      </c>
      <c r="G1049" s="20">
        <v>1180.4000000000001</v>
      </c>
    </row>
    <row r="1050" spans="1:7" x14ac:dyDescent="0.35">
      <c r="A1050" s="20" t="s">
        <v>42</v>
      </c>
      <c r="B1050" s="20" t="s">
        <v>73</v>
      </c>
      <c r="C1050" s="20">
        <v>2005</v>
      </c>
      <c r="D1050" s="20">
        <v>74970</v>
      </c>
      <c r="E1050" s="21">
        <v>542351.30000000005</v>
      </c>
      <c r="F1050" s="20">
        <v>24.7</v>
      </c>
      <c r="G1050" s="20">
        <v>937.23</v>
      </c>
    </row>
    <row r="1051" spans="1:7" x14ac:dyDescent="0.35">
      <c r="A1051" s="20" t="s">
        <v>43</v>
      </c>
      <c r="B1051" s="20" t="s">
        <v>73</v>
      </c>
      <c r="C1051" s="20">
        <v>2005</v>
      </c>
      <c r="D1051" s="20">
        <v>3982</v>
      </c>
      <c r="E1051" s="21">
        <v>22611</v>
      </c>
      <c r="F1051" s="20">
        <v>22.9</v>
      </c>
      <c r="G1051" s="20">
        <v>328.89</v>
      </c>
    </row>
    <row r="1052" spans="1:7" x14ac:dyDescent="0.35">
      <c r="A1052" s="20" t="s">
        <v>45</v>
      </c>
      <c r="B1052" s="20" t="s">
        <v>73</v>
      </c>
      <c r="C1052" s="20">
        <v>2005</v>
      </c>
      <c r="D1052" s="20">
        <v>847</v>
      </c>
      <c r="E1052" s="21">
        <v>11452.7</v>
      </c>
      <c r="F1052" s="20">
        <v>23.5</v>
      </c>
      <c r="G1052" s="20">
        <v>227.37</v>
      </c>
    </row>
    <row r="1053" spans="1:7" x14ac:dyDescent="0.35">
      <c r="A1053" s="20" t="s">
        <v>46</v>
      </c>
      <c r="B1053" s="20" t="s">
        <v>73</v>
      </c>
      <c r="C1053" s="20">
        <v>2005</v>
      </c>
      <c r="D1053" s="20">
        <v>155</v>
      </c>
      <c r="E1053" s="21">
        <v>2634.2</v>
      </c>
      <c r="F1053" s="20">
        <v>22.9</v>
      </c>
      <c r="G1053" s="20">
        <v>213.07</v>
      </c>
    </row>
    <row r="1054" spans="1:7" x14ac:dyDescent="0.35">
      <c r="A1054" s="20" t="s">
        <v>47</v>
      </c>
      <c r="B1054" s="20" t="s">
        <v>73</v>
      </c>
      <c r="C1054" s="20">
        <v>2005</v>
      </c>
      <c r="D1054" s="20">
        <v>76</v>
      </c>
      <c r="E1054" s="21">
        <v>362.4</v>
      </c>
      <c r="F1054" s="20">
        <v>22.4</v>
      </c>
      <c r="G1054" s="20">
        <v>1738.28</v>
      </c>
    </row>
    <row r="1055" spans="1:7" x14ac:dyDescent="0.35">
      <c r="A1055" s="20" t="s">
        <v>85</v>
      </c>
      <c r="B1055" s="20" t="s">
        <v>73</v>
      </c>
      <c r="C1055" s="20">
        <v>2005</v>
      </c>
      <c r="D1055" s="20">
        <v>126</v>
      </c>
      <c r="E1055" s="21">
        <v>622.9</v>
      </c>
      <c r="F1055" s="20">
        <v>22.8</v>
      </c>
      <c r="G1055" s="20">
        <v>556.6</v>
      </c>
    </row>
    <row r="1056" spans="1:7" x14ac:dyDescent="0.35">
      <c r="A1056" s="20" t="s">
        <v>49</v>
      </c>
      <c r="B1056" s="20" t="s">
        <v>73</v>
      </c>
      <c r="C1056" s="20">
        <v>2005</v>
      </c>
      <c r="D1056" s="20">
        <v>85</v>
      </c>
      <c r="E1056" s="21">
        <v>390.7</v>
      </c>
      <c r="F1056" s="20">
        <v>24.2</v>
      </c>
      <c r="G1056" s="20">
        <v>1610.55</v>
      </c>
    </row>
    <row r="1057" spans="1:7" x14ac:dyDescent="0.35">
      <c r="A1057" s="20" t="s">
        <v>75</v>
      </c>
      <c r="B1057" s="20" t="s">
        <v>73</v>
      </c>
      <c r="C1057" s="20">
        <v>2005</v>
      </c>
      <c r="D1057" s="20">
        <v>417</v>
      </c>
      <c r="E1057" s="21">
        <v>3532</v>
      </c>
      <c r="F1057" s="20">
        <v>21.4</v>
      </c>
      <c r="G1057" s="20">
        <v>469.64</v>
      </c>
    </row>
    <row r="1058" spans="1:7" x14ac:dyDescent="0.35">
      <c r="A1058" s="20" t="s">
        <v>88</v>
      </c>
      <c r="B1058" s="20" t="s">
        <v>73</v>
      </c>
      <c r="C1058" s="20">
        <v>2005</v>
      </c>
      <c r="D1058" s="20">
        <v>139</v>
      </c>
      <c r="E1058" s="21">
        <v>0.2</v>
      </c>
      <c r="F1058" s="20">
        <v>27.7</v>
      </c>
      <c r="G1058" s="20"/>
    </row>
    <row r="1059" spans="1:7" x14ac:dyDescent="0.35">
      <c r="A1059" s="20" t="s">
        <v>76</v>
      </c>
      <c r="B1059" s="20" t="s">
        <v>73</v>
      </c>
      <c r="C1059" s="20">
        <v>2005</v>
      </c>
      <c r="D1059" s="20">
        <v>6801</v>
      </c>
      <c r="E1059" s="21">
        <v>73036.5</v>
      </c>
      <c r="F1059" s="20">
        <v>21.3</v>
      </c>
      <c r="G1059" s="20">
        <v>250.99</v>
      </c>
    </row>
    <row r="1060" spans="1:7" x14ac:dyDescent="0.35">
      <c r="A1060" s="20" t="s">
        <v>52</v>
      </c>
      <c r="B1060" s="20" t="s">
        <v>73</v>
      </c>
      <c r="C1060" s="20">
        <v>2005</v>
      </c>
      <c r="D1060" s="20">
        <v>95</v>
      </c>
      <c r="E1060" s="21">
        <v>194.3</v>
      </c>
      <c r="F1060" s="20">
        <v>23.8</v>
      </c>
      <c r="G1060" s="20">
        <v>831.05</v>
      </c>
    </row>
    <row r="1061" spans="1:7" x14ac:dyDescent="0.35">
      <c r="A1061" s="20" t="s">
        <v>89</v>
      </c>
      <c r="B1061" s="20" t="s">
        <v>73</v>
      </c>
      <c r="C1061" s="20">
        <v>2005</v>
      </c>
      <c r="D1061" s="20">
        <v>103</v>
      </c>
      <c r="E1061" s="21"/>
      <c r="F1061" s="20"/>
      <c r="G1061" s="20"/>
    </row>
    <row r="1062" spans="1:7" x14ac:dyDescent="0.35">
      <c r="A1062" s="20" t="s">
        <v>53</v>
      </c>
      <c r="B1062" s="20" t="s">
        <v>73</v>
      </c>
      <c r="C1062" s="20">
        <v>2005</v>
      </c>
      <c r="D1062" s="20">
        <v>1007</v>
      </c>
      <c r="E1062" s="21">
        <v>8380.7000000000007</v>
      </c>
      <c r="F1062" s="20">
        <v>23.8</v>
      </c>
      <c r="G1062" s="20">
        <v>793.8</v>
      </c>
    </row>
    <row r="1063" spans="1:7" x14ac:dyDescent="0.35">
      <c r="A1063" s="20" t="s">
        <v>54</v>
      </c>
      <c r="B1063" s="20" t="s">
        <v>73</v>
      </c>
      <c r="C1063" s="20">
        <v>2005</v>
      </c>
      <c r="D1063" s="20">
        <v>52185</v>
      </c>
      <c r="E1063" s="21">
        <v>423776.8</v>
      </c>
      <c r="F1063" s="20">
        <v>24.4</v>
      </c>
      <c r="G1063" s="20">
        <v>729.28</v>
      </c>
    </row>
    <row r="1064" spans="1:7" x14ac:dyDescent="0.35">
      <c r="A1064" s="20" t="s">
        <v>77</v>
      </c>
      <c r="B1064" s="20" t="s">
        <v>73</v>
      </c>
      <c r="C1064" s="20">
        <v>2005</v>
      </c>
      <c r="D1064" s="20">
        <v>170</v>
      </c>
      <c r="E1064" s="21">
        <v>701</v>
      </c>
      <c r="F1064" s="20">
        <v>20.7</v>
      </c>
      <c r="G1064" s="20">
        <v>1930.13</v>
      </c>
    </row>
    <row r="1065" spans="1:7" x14ac:dyDescent="0.35">
      <c r="A1065" s="20" t="s">
        <v>55</v>
      </c>
      <c r="B1065" s="20" t="s">
        <v>73</v>
      </c>
      <c r="C1065" s="20">
        <v>2005</v>
      </c>
      <c r="D1065" s="20">
        <v>533</v>
      </c>
      <c r="E1065" s="21">
        <v>10619.8</v>
      </c>
      <c r="F1065" s="20">
        <v>23</v>
      </c>
      <c r="G1065" s="20">
        <v>179.55</v>
      </c>
    </row>
    <row r="1066" spans="1:7" x14ac:dyDescent="0.35">
      <c r="A1066" s="20" t="s">
        <v>56</v>
      </c>
      <c r="B1066" s="20" t="s">
        <v>73</v>
      </c>
      <c r="C1066" s="20">
        <v>2005</v>
      </c>
      <c r="D1066" s="20">
        <v>48</v>
      </c>
      <c r="E1066" s="21">
        <v>186.2</v>
      </c>
      <c r="F1066" s="20">
        <v>23</v>
      </c>
      <c r="G1066" s="20">
        <v>1089.32</v>
      </c>
    </row>
    <row r="1067" spans="1:7" x14ac:dyDescent="0.35">
      <c r="A1067" s="20" t="s">
        <v>78</v>
      </c>
      <c r="B1067" s="20" t="s">
        <v>73</v>
      </c>
      <c r="C1067" s="20">
        <v>2005</v>
      </c>
      <c r="D1067" s="20">
        <v>775</v>
      </c>
      <c r="E1067" s="21">
        <v>2275.8000000000002</v>
      </c>
      <c r="F1067" s="20">
        <v>24.7</v>
      </c>
      <c r="G1067" s="20">
        <v>1344.2</v>
      </c>
    </row>
    <row r="1068" spans="1:7" x14ac:dyDescent="0.35">
      <c r="A1068" s="20" t="s">
        <v>79</v>
      </c>
      <c r="B1068" s="20" t="s">
        <v>73</v>
      </c>
      <c r="C1068" s="20">
        <v>2005</v>
      </c>
      <c r="D1068" s="20">
        <v>47</v>
      </c>
      <c r="E1068" s="21">
        <v>240.9</v>
      </c>
      <c r="F1068" s="20">
        <v>25.2</v>
      </c>
      <c r="G1068" s="20">
        <v>718.62</v>
      </c>
    </row>
    <row r="1069" spans="1:7" x14ac:dyDescent="0.35">
      <c r="A1069" s="20" t="s">
        <v>57</v>
      </c>
      <c r="B1069" s="20" t="s">
        <v>73</v>
      </c>
      <c r="C1069" s="20">
        <v>2005</v>
      </c>
      <c r="D1069" s="20">
        <v>188</v>
      </c>
      <c r="E1069" s="21">
        <v>364.1</v>
      </c>
      <c r="F1069" s="20">
        <v>24.4</v>
      </c>
      <c r="G1069" s="20">
        <v>1933.99</v>
      </c>
    </row>
    <row r="1070" spans="1:7" x14ac:dyDescent="0.35">
      <c r="A1070" s="20" t="s">
        <v>69</v>
      </c>
      <c r="B1070" s="20" t="s">
        <v>73</v>
      </c>
      <c r="C1070" s="20">
        <v>2005</v>
      </c>
      <c r="D1070" s="20">
        <v>4253</v>
      </c>
      <c r="E1070" s="21">
        <v>9519.7000000000007</v>
      </c>
      <c r="F1070" s="20">
        <v>22.4</v>
      </c>
      <c r="G1070" s="20">
        <v>224.2</v>
      </c>
    </row>
    <row r="1071" spans="1:7" x14ac:dyDescent="0.35">
      <c r="A1071" s="20" t="s">
        <v>58</v>
      </c>
      <c r="B1071" s="20" t="s">
        <v>73</v>
      </c>
      <c r="C1071" s="20">
        <v>2005</v>
      </c>
      <c r="D1071" s="20">
        <v>1115</v>
      </c>
      <c r="E1071" s="21">
        <v>8731.6</v>
      </c>
      <c r="F1071" s="20">
        <v>24.5</v>
      </c>
      <c r="G1071" s="20">
        <v>1187.2</v>
      </c>
    </row>
    <row r="1072" spans="1:7" x14ac:dyDescent="0.35">
      <c r="A1072" s="20" t="s">
        <v>59</v>
      </c>
      <c r="B1072" s="20" t="s">
        <v>73</v>
      </c>
      <c r="C1072" s="20">
        <v>2005</v>
      </c>
      <c r="D1072" s="20">
        <v>4594</v>
      </c>
      <c r="E1072" s="21">
        <v>43625.8</v>
      </c>
      <c r="F1072" s="20">
        <v>24.4</v>
      </c>
      <c r="G1072" s="20">
        <v>901.2</v>
      </c>
    </row>
    <row r="1073" spans="1:7" x14ac:dyDescent="0.35">
      <c r="A1073" s="20" t="s">
        <v>60</v>
      </c>
      <c r="B1073" s="20" t="s">
        <v>73</v>
      </c>
      <c r="C1073" s="20">
        <v>2005</v>
      </c>
      <c r="D1073" s="20">
        <v>23323</v>
      </c>
      <c r="E1073" s="21">
        <v>94918.2</v>
      </c>
      <c r="F1073" s="20">
        <v>24.6</v>
      </c>
      <c r="G1073" s="20">
        <v>1751.26</v>
      </c>
    </row>
    <row r="1074" spans="1:7" x14ac:dyDescent="0.35">
      <c r="A1074" s="20" t="s">
        <v>62</v>
      </c>
      <c r="B1074" s="20" t="s">
        <v>73</v>
      </c>
      <c r="C1074" s="20">
        <v>2005</v>
      </c>
      <c r="D1074" s="20">
        <v>249</v>
      </c>
      <c r="E1074" s="21">
        <v>1241.7</v>
      </c>
      <c r="F1074" s="20">
        <v>24</v>
      </c>
      <c r="G1074" s="20">
        <v>891</v>
      </c>
    </row>
    <row r="1075" spans="1:7" x14ac:dyDescent="0.35">
      <c r="A1075" s="20" t="s">
        <v>63</v>
      </c>
      <c r="B1075" s="20" t="s">
        <v>73</v>
      </c>
      <c r="C1075" s="20">
        <v>2005</v>
      </c>
      <c r="D1075" s="20">
        <v>315</v>
      </c>
      <c r="E1075" s="21">
        <v>1752.2</v>
      </c>
      <c r="F1075" s="20">
        <v>23.7</v>
      </c>
      <c r="G1075" s="20">
        <v>207.44</v>
      </c>
    </row>
    <row r="1076" spans="1:7" x14ac:dyDescent="0.35">
      <c r="A1076" s="20" t="s">
        <v>80</v>
      </c>
      <c r="B1076" s="20" t="s">
        <v>73</v>
      </c>
      <c r="C1076" s="20">
        <v>2005</v>
      </c>
      <c r="D1076" s="20">
        <v>10801</v>
      </c>
      <c r="E1076" s="21">
        <v>170154.1</v>
      </c>
      <c r="F1076" s="20">
        <v>23.3</v>
      </c>
      <c r="G1076" s="20">
        <v>220.79</v>
      </c>
    </row>
    <row r="1077" spans="1:7" x14ac:dyDescent="0.35">
      <c r="A1077" s="20" t="s">
        <v>64</v>
      </c>
      <c r="B1077" s="20" t="s">
        <v>73</v>
      </c>
      <c r="C1077" s="20">
        <v>2005</v>
      </c>
      <c r="D1077" s="20">
        <v>6527</v>
      </c>
      <c r="E1077" s="21">
        <v>77569.399999999994</v>
      </c>
      <c r="F1077" s="20">
        <v>23.7</v>
      </c>
      <c r="G1077" s="20">
        <v>255.99</v>
      </c>
    </row>
    <row r="1078" spans="1:7" x14ac:dyDescent="0.35">
      <c r="A1078" s="20" t="s">
        <v>90</v>
      </c>
      <c r="B1078" s="20" t="s">
        <v>73</v>
      </c>
      <c r="C1078" s="20">
        <v>2005</v>
      </c>
      <c r="D1078" s="20">
        <v>251</v>
      </c>
      <c r="E1078" s="21">
        <v>2173.1999999999998</v>
      </c>
      <c r="F1078" s="20">
        <v>24.5</v>
      </c>
      <c r="G1078" s="20">
        <v>225</v>
      </c>
    </row>
    <row r="1079" spans="1:7" x14ac:dyDescent="0.35">
      <c r="A1079" s="20" t="s">
        <v>81</v>
      </c>
      <c r="B1079" s="20" t="s">
        <v>73</v>
      </c>
      <c r="C1079" s="20">
        <v>2005</v>
      </c>
      <c r="D1079" s="20">
        <v>2178</v>
      </c>
      <c r="E1079" s="21">
        <v>15155.5</v>
      </c>
      <c r="F1079" s="20">
        <v>22.7</v>
      </c>
      <c r="G1079" s="20">
        <v>586.53</v>
      </c>
    </row>
    <row r="1080" spans="1:7" x14ac:dyDescent="0.35">
      <c r="A1080" s="20" t="s">
        <v>65</v>
      </c>
      <c r="B1080" s="20" t="s">
        <v>73</v>
      </c>
      <c r="C1080" s="20">
        <v>2005</v>
      </c>
      <c r="D1080" s="20">
        <v>49</v>
      </c>
      <c r="E1080" s="21">
        <v>374.7</v>
      </c>
      <c r="F1080" s="20">
        <v>23.1</v>
      </c>
      <c r="G1080" s="20">
        <v>778.98</v>
      </c>
    </row>
    <row r="1081" spans="1:7" x14ac:dyDescent="0.35">
      <c r="A1081" s="20" t="s">
        <v>83</v>
      </c>
      <c r="B1081" s="20" t="s">
        <v>73</v>
      </c>
      <c r="C1081" s="20">
        <v>2005</v>
      </c>
      <c r="D1081" s="20">
        <v>17481</v>
      </c>
      <c r="E1081" s="21">
        <v>147435.70000000001</v>
      </c>
      <c r="F1081" s="20">
        <v>24.7</v>
      </c>
      <c r="G1081" s="20">
        <v>670.28</v>
      </c>
    </row>
    <row r="1082" spans="1:7" x14ac:dyDescent="0.35">
      <c r="A1082" s="20" t="s">
        <v>66</v>
      </c>
      <c r="B1082" s="20" t="s">
        <v>73</v>
      </c>
      <c r="C1082" s="20">
        <v>2005</v>
      </c>
      <c r="D1082" s="20">
        <v>122</v>
      </c>
      <c r="E1082" s="21">
        <v>2215</v>
      </c>
      <c r="F1082" s="20">
        <v>24.7</v>
      </c>
      <c r="G1082" s="20">
        <v>413.28</v>
      </c>
    </row>
    <row r="1083" spans="1:7" x14ac:dyDescent="0.35">
      <c r="A1083" s="20" t="s">
        <v>82</v>
      </c>
      <c r="B1083" s="20" t="s">
        <v>73</v>
      </c>
      <c r="C1083" s="20">
        <v>2005</v>
      </c>
      <c r="D1083" s="20">
        <v>717</v>
      </c>
      <c r="E1083" s="21">
        <v>4074.2</v>
      </c>
      <c r="F1083" s="20">
        <v>23.5</v>
      </c>
      <c r="G1083" s="20">
        <v>527.54999999999995</v>
      </c>
    </row>
    <row r="1084" spans="1:7" x14ac:dyDescent="0.35">
      <c r="A1084" s="20" t="s">
        <v>67</v>
      </c>
      <c r="B1084" s="20" t="s">
        <v>73</v>
      </c>
      <c r="C1084" s="20">
        <v>2005</v>
      </c>
      <c r="D1084" s="20">
        <v>39</v>
      </c>
      <c r="E1084" s="21">
        <v>167</v>
      </c>
      <c r="F1084" s="20">
        <v>25.5</v>
      </c>
      <c r="G1084" s="20">
        <v>1533.85</v>
      </c>
    </row>
    <row r="1085" spans="1:7" x14ac:dyDescent="0.35">
      <c r="A1085" s="20" t="s">
        <v>84</v>
      </c>
      <c r="B1085" s="20" t="s">
        <v>73</v>
      </c>
      <c r="C1085" s="20">
        <v>2005</v>
      </c>
      <c r="D1085" s="20">
        <v>78</v>
      </c>
      <c r="E1085" s="21">
        <v>438.3</v>
      </c>
      <c r="F1085" s="20">
        <v>23.9</v>
      </c>
      <c r="G1085" s="20">
        <v>769.3</v>
      </c>
    </row>
    <row r="1086" spans="1:7" x14ac:dyDescent="0.35">
      <c r="A1086" s="20" t="s">
        <v>68</v>
      </c>
      <c r="B1086" s="20" t="s">
        <v>73</v>
      </c>
      <c r="C1086" s="20">
        <v>2005</v>
      </c>
      <c r="D1086" s="20">
        <v>48969</v>
      </c>
      <c r="E1086" s="21">
        <v>448230.2</v>
      </c>
      <c r="F1086" s="20">
        <v>20.100000000000001</v>
      </c>
      <c r="G1086" s="20">
        <v>472.31</v>
      </c>
    </row>
    <row r="1087" spans="1:7" x14ac:dyDescent="0.35">
      <c r="A1087" s="20" t="s">
        <v>30</v>
      </c>
      <c r="B1087" s="20" t="s">
        <v>28</v>
      </c>
      <c r="C1087" s="20">
        <v>2004</v>
      </c>
      <c r="D1087" s="20">
        <v>1417</v>
      </c>
      <c r="E1087" s="21">
        <v>47348.9</v>
      </c>
      <c r="F1087" s="20">
        <v>16.2</v>
      </c>
      <c r="G1087" s="22">
        <v>177.95</v>
      </c>
    </row>
    <row r="1088" spans="1:7" x14ac:dyDescent="0.35">
      <c r="A1088" s="20" t="s">
        <v>2</v>
      </c>
      <c r="B1088" s="20" t="s">
        <v>28</v>
      </c>
      <c r="C1088" s="20">
        <v>2004</v>
      </c>
      <c r="D1088" s="20">
        <v>224</v>
      </c>
      <c r="E1088" s="21"/>
      <c r="F1088" s="20"/>
      <c r="G1088" s="20"/>
    </row>
    <row r="1089" spans="1:7" x14ac:dyDescent="0.35">
      <c r="A1089" s="20" t="s">
        <v>31</v>
      </c>
      <c r="B1089" s="20" t="s">
        <v>28</v>
      </c>
      <c r="C1089" s="20">
        <v>2004</v>
      </c>
      <c r="D1089" s="20">
        <v>93431</v>
      </c>
      <c r="E1089" s="21">
        <v>524732.1</v>
      </c>
      <c r="F1089" s="20">
        <v>24.1</v>
      </c>
      <c r="G1089" s="22">
        <v>693.77</v>
      </c>
    </row>
    <row r="1090" spans="1:7" x14ac:dyDescent="0.35">
      <c r="A1090" s="20" t="s">
        <v>3</v>
      </c>
      <c r="B1090" s="20" t="s">
        <v>28</v>
      </c>
      <c r="C1090" s="20">
        <v>2004</v>
      </c>
      <c r="D1090" s="20">
        <v>11242</v>
      </c>
      <c r="E1090" s="21">
        <v>84566.1</v>
      </c>
      <c r="F1090" s="20">
        <v>20.5</v>
      </c>
      <c r="G1090" s="22">
        <v>234.2</v>
      </c>
    </row>
    <row r="1091" spans="1:7" x14ac:dyDescent="0.35">
      <c r="A1091" s="20" t="s">
        <v>97</v>
      </c>
      <c r="B1091" s="20" t="s">
        <v>28</v>
      </c>
      <c r="C1091" s="20">
        <v>2004</v>
      </c>
      <c r="D1091" s="20">
        <v>267</v>
      </c>
      <c r="E1091" s="21">
        <v>1883.8</v>
      </c>
      <c r="F1091" s="20">
        <v>22.1</v>
      </c>
      <c r="G1091" s="22">
        <v>309.70999999999998</v>
      </c>
    </row>
    <row r="1092" spans="1:7" x14ac:dyDescent="0.35">
      <c r="A1092" s="20" t="s">
        <v>4</v>
      </c>
      <c r="B1092" s="20" t="s">
        <v>28</v>
      </c>
      <c r="C1092" s="20">
        <v>2004</v>
      </c>
      <c r="D1092" s="20">
        <v>28654</v>
      </c>
      <c r="E1092" s="21">
        <v>251004.5</v>
      </c>
      <c r="F1092" s="20">
        <v>20.7</v>
      </c>
      <c r="G1092" s="22">
        <v>201.41</v>
      </c>
    </row>
    <row r="1093" spans="1:7" x14ac:dyDescent="0.35">
      <c r="A1093" s="20" t="s">
        <v>5</v>
      </c>
      <c r="B1093" s="20" t="s">
        <v>28</v>
      </c>
      <c r="C1093" s="20">
        <v>2004</v>
      </c>
      <c r="D1093" s="20">
        <v>1307</v>
      </c>
      <c r="E1093" s="21">
        <v>7668.9</v>
      </c>
      <c r="F1093" s="20">
        <v>24</v>
      </c>
      <c r="G1093" s="22">
        <v>877.97</v>
      </c>
    </row>
    <row r="1094" spans="1:7" x14ac:dyDescent="0.35">
      <c r="A1094" s="20" t="s">
        <v>6</v>
      </c>
      <c r="B1094" s="20" t="s">
        <v>28</v>
      </c>
      <c r="C1094" s="20">
        <v>2004</v>
      </c>
      <c r="D1094" s="20">
        <v>81</v>
      </c>
      <c r="E1094" s="21">
        <v>89.5</v>
      </c>
      <c r="F1094" s="20">
        <v>24.1</v>
      </c>
      <c r="G1094" s="22">
        <v>1634.21</v>
      </c>
    </row>
    <row r="1095" spans="1:7" x14ac:dyDescent="0.35">
      <c r="A1095" s="20" t="s">
        <v>8</v>
      </c>
      <c r="B1095" s="20" t="s">
        <v>28</v>
      </c>
      <c r="C1095" s="20">
        <v>2004</v>
      </c>
      <c r="D1095" s="20">
        <v>1723</v>
      </c>
      <c r="E1095" s="21">
        <v>8924.4</v>
      </c>
      <c r="F1095" s="20">
        <v>19.7</v>
      </c>
      <c r="G1095" s="22">
        <v>329.5</v>
      </c>
    </row>
    <row r="1096" spans="1:7" x14ac:dyDescent="0.35">
      <c r="A1096" s="20" t="s">
        <v>9</v>
      </c>
      <c r="B1096" s="20" t="s">
        <v>28</v>
      </c>
      <c r="C1096" s="20">
        <v>2004</v>
      </c>
      <c r="D1096" s="20">
        <v>57</v>
      </c>
      <c r="E1096" s="21">
        <v>323.7</v>
      </c>
      <c r="F1096" s="20">
        <v>24</v>
      </c>
      <c r="G1096" s="22">
        <v>1141.33</v>
      </c>
    </row>
    <row r="1097" spans="1:7" x14ac:dyDescent="0.35">
      <c r="A1097" s="20" t="s">
        <v>33</v>
      </c>
      <c r="B1097" s="20" t="s">
        <v>28</v>
      </c>
      <c r="C1097" s="20">
        <v>2004</v>
      </c>
      <c r="D1097" s="20">
        <v>895</v>
      </c>
      <c r="E1097" s="21">
        <v>5045.6000000000004</v>
      </c>
      <c r="F1097" s="20">
        <v>24.4</v>
      </c>
      <c r="G1097" s="22">
        <v>626.59</v>
      </c>
    </row>
    <row r="1098" spans="1:7" x14ac:dyDescent="0.35">
      <c r="A1098" s="20" t="s">
        <v>10</v>
      </c>
      <c r="B1098" s="20" t="s">
        <v>28</v>
      </c>
      <c r="C1098" s="20">
        <v>2004</v>
      </c>
      <c r="D1098" s="20">
        <v>3358</v>
      </c>
      <c r="E1098" s="21">
        <v>33212.1</v>
      </c>
      <c r="F1098" s="20">
        <v>23.1</v>
      </c>
      <c r="G1098" s="22">
        <v>319.3</v>
      </c>
    </row>
    <row r="1099" spans="1:7" x14ac:dyDescent="0.35">
      <c r="A1099" s="20" t="s">
        <v>11</v>
      </c>
      <c r="B1099" s="20" t="s">
        <v>28</v>
      </c>
      <c r="C1099" s="20">
        <v>2004</v>
      </c>
      <c r="D1099" s="20">
        <v>163</v>
      </c>
      <c r="E1099" s="21">
        <v>961.1</v>
      </c>
      <c r="F1099" s="20">
        <v>24.6</v>
      </c>
      <c r="G1099" s="22">
        <v>605.76</v>
      </c>
    </row>
    <row r="1100" spans="1:7" x14ac:dyDescent="0.35">
      <c r="A1100" s="20" t="s">
        <v>23</v>
      </c>
      <c r="B1100" s="20" t="s">
        <v>28</v>
      </c>
      <c r="C1100" s="20">
        <v>2004</v>
      </c>
      <c r="D1100" s="20">
        <v>3212</v>
      </c>
      <c r="E1100" s="21">
        <v>2317.8000000000002</v>
      </c>
      <c r="F1100" s="20">
        <v>23.4</v>
      </c>
      <c r="G1100" s="22">
        <v>285.45</v>
      </c>
    </row>
    <row r="1101" spans="1:7" x14ac:dyDescent="0.35">
      <c r="A1101" s="20" t="s">
        <v>34</v>
      </c>
      <c r="B1101" s="20" t="s">
        <v>28</v>
      </c>
      <c r="C1101" s="20">
        <v>2004</v>
      </c>
      <c r="D1101" s="20">
        <v>550</v>
      </c>
      <c r="E1101" s="21">
        <v>3315.5</v>
      </c>
      <c r="F1101" s="20">
        <v>20.9</v>
      </c>
      <c r="G1101" s="22">
        <v>206.08</v>
      </c>
    </row>
    <row r="1102" spans="1:7" x14ac:dyDescent="0.35">
      <c r="A1102" s="20" t="s">
        <v>13</v>
      </c>
      <c r="B1102" s="20" t="s">
        <v>28</v>
      </c>
      <c r="C1102" s="20">
        <v>2004</v>
      </c>
      <c r="D1102" s="20">
        <v>438</v>
      </c>
      <c r="E1102" s="21">
        <v>1509.1</v>
      </c>
      <c r="F1102" s="20">
        <v>23.3</v>
      </c>
      <c r="G1102" s="22">
        <v>1260.5899999999999</v>
      </c>
    </row>
    <row r="1103" spans="1:7" x14ac:dyDescent="0.35">
      <c r="A1103" s="20" t="s">
        <v>35</v>
      </c>
      <c r="B1103" s="20" t="s">
        <v>28</v>
      </c>
      <c r="C1103" s="20">
        <v>2004</v>
      </c>
      <c r="D1103" s="20">
        <v>4076</v>
      </c>
      <c r="E1103" s="21">
        <v>48280</v>
      </c>
      <c r="F1103" s="20">
        <v>22.7</v>
      </c>
      <c r="G1103" s="22">
        <v>596.02</v>
      </c>
    </row>
    <row r="1104" spans="1:7" x14ac:dyDescent="0.35">
      <c r="A1104" s="20" t="s">
        <v>14</v>
      </c>
      <c r="B1104" s="20" t="s">
        <v>28</v>
      </c>
      <c r="C1104" s="20">
        <v>2004</v>
      </c>
      <c r="D1104" s="20">
        <v>151</v>
      </c>
      <c r="E1104" s="21">
        <v>818.1</v>
      </c>
      <c r="F1104" s="20">
        <v>24.5</v>
      </c>
      <c r="G1104" s="22">
        <v>1775.33</v>
      </c>
    </row>
    <row r="1105" spans="1:7" x14ac:dyDescent="0.35">
      <c r="A1105" s="20" t="s">
        <v>15</v>
      </c>
      <c r="B1105" s="20" t="s">
        <v>28</v>
      </c>
      <c r="C1105" s="20">
        <v>2004</v>
      </c>
      <c r="D1105" s="20">
        <v>13030</v>
      </c>
      <c r="E1105" s="21">
        <v>78805.8</v>
      </c>
      <c r="F1105" s="20">
        <v>22.9</v>
      </c>
      <c r="G1105" s="22">
        <v>691.69</v>
      </c>
    </row>
    <row r="1106" spans="1:7" x14ac:dyDescent="0.35">
      <c r="A1106" s="20" t="s">
        <v>16</v>
      </c>
      <c r="B1106" s="20" t="s">
        <v>28</v>
      </c>
      <c r="C1106" s="20">
        <v>2004</v>
      </c>
      <c r="D1106" s="20">
        <v>155</v>
      </c>
      <c r="E1106" s="21">
        <v>415.4</v>
      </c>
      <c r="F1106" s="20">
        <v>24</v>
      </c>
      <c r="G1106" s="22">
        <v>1528.91</v>
      </c>
    </row>
    <row r="1107" spans="1:7" x14ac:dyDescent="0.35">
      <c r="A1107" s="20" t="s">
        <v>17</v>
      </c>
      <c r="B1107" s="20" t="s">
        <v>28</v>
      </c>
      <c r="C1107" s="20">
        <v>2004</v>
      </c>
      <c r="D1107" s="20">
        <v>1040</v>
      </c>
      <c r="E1107" s="21">
        <v>7814.4</v>
      </c>
      <c r="F1107" s="20">
        <v>22.4</v>
      </c>
      <c r="G1107" s="22">
        <v>573.52</v>
      </c>
    </row>
    <row r="1108" spans="1:7" x14ac:dyDescent="0.35">
      <c r="A1108" s="20" t="s">
        <v>100</v>
      </c>
      <c r="B1108" s="20" t="s">
        <v>28</v>
      </c>
      <c r="C1108" s="20">
        <v>2004</v>
      </c>
      <c r="D1108" s="20">
        <v>198</v>
      </c>
      <c r="E1108" s="21">
        <v>16.399999999999999</v>
      </c>
      <c r="F1108" s="20">
        <v>22.4</v>
      </c>
      <c r="G1108" s="22">
        <v>571.42999999999995</v>
      </c>
    </row>
    <row r="1109" spans="1:7" x14ac:dyDescent="0.35">
      <c r="A1109" s="20" t="s">
        <v>18</v>
      </c>
      <c r="B1109" s="20" t="s">
        <v>28</v>
      </c>
      <c r="C1109" s="20">
        <v>2004</v>
      </c>
      <c r="D1109" s="20">
        <v>683</v>
      </c>
      <c r="E1109" s="21">
        <v>8214</v>
      </c>
      <c r="F1109" s="20">
        <v>22.9</v>
      </c>
      <c r="G1109" s="22">
        <v>344.98</v>
      </c>
    </row>
    <row r="1110" spans="1:7" x14ac:dyDescent="0.35">
      <c r="A1110" s="20" t="s">
        <v>19</v>
      </c>
      <c r="B1110" s="20" t="s">
        <v>28</v>
      </c>
      <c r="C1110" s="20">
        <v>2004</v>
      </c>
      <c r="D1110" s="20">
        <v>121</v>
      </c>
      <c r="E1110" s="21">
        <v>226.6</v>
      </c>
      <c r="F1110" s="20">
        <v>21.4</v>
      </c>
      <c r="G1110" s="22">
        <v>713.93</v>
      </c>
    </row>
    <row r="1111" spans="1:7" x14ac:dyDescent="0.35">
      <c r="A1111" s="20" t="s">
        <v>22</v>
      </c>
      <c r="B1111" s="20" t="s">
        <v>28</v>
      </c>
      <c r="C1111" s="20">
        <v>2004</v>
      </c>
      <c r="D1111" s="20">
        <v>1841</v>
      </c>
      <c r="E1111" s="21">
        <v>9076.2999999999993</v>
      </c>
      <c r="F1111" s="20">
        <v>25.6</v>
      </c>
      <c r="G1111" s="22">
        <v>699.2</v>
      </c>
    </row>
    <row r="1112" spans="1:7" x14ac:dyDescent="0.35">
      <c r="A1112" s="20" t="s">
        <v>38</v>
      </c>
      <c r="B1112" s="20" t="s">
        <v>28</v>
      </c>
      <c r="C1112" s="20">
        <v>2004</v>
      </c>
      <c r="D1112" s="20">
        <v>1585</v>
      </c>
      <c r="E1112" s="21">
        <v>9224.7000000000007</v>
      </c>
      <c r="F1112" s="20">
        <v>22.3</v>
      </c>
      <c r="G1112" s="22">
        <v>926.55</v>
      </c>
    </row>
    <row r="1113" spans="1:7" x14ac:dyDescent="0.35">
      <c r="A1113" s="20" t="s">
        <v>74</v>
      </c>
      <c r="B1113" s="20" t="s">
        <v>73</v>
      </c>
      <c r="C1113" s="20">
        <v>2004</v>
      </c>
      <c r="D1113" s="20">
        <v>973</v>
      </c>
      <c r="E1113" s="21">
        <v>3025.2</v>
      </c>
      <c r="F1113" s="20">
        <v>23.4</v>
      </c>
      <c r="G1113" s="22">
        <v>390.83</v>
      </c>
    </row>
    <row r="1114" spans="1:7" x14ac:dyDescent="0.35">
      <c r="A1114" s="20" t="s">
        <v>40</v>
      </c>
      <c r="B1114" s="20" t="s">
        <v>73</v>
      </c>
      <c r="C1114" s="20">
        <v>2004</v>
      </c>
      <c r="D1114" s="20">
        <v>8470</v>
      </c>
      <c r="E1114" s="21">
        <v>54370.8</v>
      </c>
      <c r="F1114" s="20">
        <v>23.9</v>
      </c>
      <c r="G1114" s="22">
        <v>258.33999999999997</v>
      </c>
    </row>
    <row r="1115" spans="1:7" x14ac:dyDescent="0.35">
      <c r="A1115" s="20" t="s">
        <v>41</v>
      </c>
      <c r="B1115" s="20" t="s">
        <v>73</v>
      </c>
      <c r="C1115" s="20">
        <v>2004</v>
      </c>
      <c r="D1115" s="20">
        <v>3218</v>
      </c>
      <c r="E1115" s="21">
        <v>15411.8</v>
      </c>
      <c r="F1115" s="20">
        <v>25.3</v>
      </c>
      <c r="G1115" s="22">
        <v>1169.44</v>
      </c>
    </row>
    <row r="1116" spans="1:7" x14ac:dyDescent="0.35">
      <c r="A1116" s="20" t="s">
        <v>42</v>
      </c>
      <c r="B1116" s="20" t="s">
        <v>73</v>
      </c>
      <c r="C1116" s="20">
        <v>2004</v>
      </c>
      <c r="D1116" s="20">
        <v>71536</v>
      </c>
      <c r="E1116" s="21">
        <v>360166</v>
      </c>
      <c r="F1116" s="20">
        <v>25.3</v>
      </c>
      <c r="G1116" s="22">
        <v>977.56</v>
      </c>
    </row>
    <row r="1117" spans="1:7" x14ac:dyDescent="0.35">
      <c r="A1117" s="20" t="s">
        <v>43</v>
      </c>
      <c r="B1117" s="20" t="s">
        <v>73</v>
      </c>
      <c r="C1117" s="20">
        <v>2004</v>
      </c>
      <c r="D1117" s="20">
        <v>4502</v>
      </c>
      <c r="E1117" s="21">
        <v>22136.400000000001</v>
      </c>
      <c r="F1117" s="20">
        <v>24.1</v>
      </c>
      <c r="G1117" s="22">
        <v>292.94</v>
      </c>
    </row>
    <row r="1118" spans="1:7" x14ac:dyDescent="0.35">
      <c r="A1118" s="20" t="s">
        <v>45</v>
      </c>
      <c r="B1118" s="20" t="s">
        <v>73</v>
      </c>
      <c r="C1118" s="20">
        <v>2004</v>
      </c>
      <c r="D1118" s="20">
        <v>920</v>
      </c>
      <c r="E1118" s="21">
        <v>8020.9</v>
      </c>
      <c r="F1118" s="20">
        <v>24.9</v>
      </c>
      <c r="G1118" s="22">
        <v>212.03</v>
      </c>
    </row>
    <row r="1119" spans="1:7" x14ac:dyDescent="0.35">
      <c r="A1119" s="20" t="s">
        <v>46</v>
      </c>
      <c r="B1119" s="20" t="s">
        <v>73</v>
      </c>
      <c r="C1119" s="20">
        <v>2004</v>
      </c>
      <c r="D1119" s="20">
        <v>155</v>
      </c>
      <c r="E1119" s="21">
        <v>1846.6</v>
      </c>
      <c r="F1119" s="20">
        <v>22.8</v>
      </c>
      <c r="G1119" s="22">
        <v>246.4</v>
      </c>
    </row>
    <row r="1120" spans="1:7" x14ac:dyDescent="0.35">
      <c r="A1120" s="20" t="s">
        <v>47</v>
      </c>
      <c r="B1120" s="20" t="s">
        <v>73</v>
      </c>
      <c r="C1120" s="20">
        <v>2004</v>
      </c>
      <c r="D1120" s="20">
        <v>71</v>
      </c>
      <c r="E1120" s="21">
        <v>394.4</v>
      </c>
      <c r="F1120" s="20">
        <v>23.3</v>
      </c>
      <c r="G1120" s="22">
        <v>1464.28</v>
      </c>
    </row>
    <row r="1121" spans="1:7" x14ac:dyDescent="0.35">
      <c r="A1121" s="20" t="s">
        <v>85</v>
      </c>
      <c r="B1121" s="20" t="s">
        <v>73</v>
      </c>
      <c r="C1121" s="20">
        <v>2004</v>
      </c>
      <c r="D1121" s="20">
        <v>136</v>
      </c>
      <c r="E1121" s="21">
        <v>669.9</v>
      </c>
      <c r="F1121" s="20">
        <v>24.1</v>
      </c>
      <c r="G1121" s="22">
        <v>576.19000000000005</v>
      </c>
    </row>
    <row r="1122" spans="1:7" x14ac:dyDescent="0.35">
      <c r="A1122" s="20" t="s">
        <v>49</v>
      </c>
      <c r="B1122" s="20" t="s">
        <v>73</v>
      </c>
      <c r="C1122" s="20">
        <v>2004</v>
      </c>
      <c r="D1122" s="20">
        <v>87</v>
      </c>
      <c r="E1122" s="21">
        <v>318</v>
      </c>
      <c r="F1122" s="20">
        <v>24.1</v>
      </c>
      <c r="G1122" s="22">
        <v>1874.63</v>
      </c>
    </row>
    <row r="1123" spans="1:7" x14ac:dyDescent="0.35">
      <c r="A1123" s="20" t="s">
        <v>75</v>
      </c>
      <c r="B1123" s="20" t="s">
        <v>73</v>
      </c>
      <c r="C1123" s="20">
        <v>2004</v>
      </c>
      <c r="D1123" s="20">
        <v>515</v>
      </c>
      <c r="E1123" s="21">
        <v>2695</v>
      </c>
      <c r="F1123" s="20">
        <v>22</v>
      </c>
      <c r="G1123" s="22">
        <v>477.8</v>
      </c>
    </row>
    <row r="1124" spans="1:7" x14ac:dyDescent="0.35">
      <c r="A1124" s="20" t="s">
        <v>88</v>
      </c>
      <c r="B1124" s="20" t="s">
        <v>73</v>
      </c>
      <c r="C1124" s="20">
        <v>2004</v>
      </c>
      <c r="D1124" s="20">
        <v>139</v>
      </c>
      <c r="E1124" s="21">
        <v>57.3</v>
      </c>
      <c r="F1124" s="20">
        <v>21</v>
      </c>
      <c r="G1124" s="22">
        <v>292.14999999999998</v>
      </c>
    </row>
    <row r="1125" spans="1:7" x14ac:dyDescent="0.35">
      <c r="A1125" s="20" t="s">
        <v>76</v>
      </c>
      <c r="B1125" s="20" t="s">
        <v>73</v>
      </c>
      <c r="C1125" s="20">
        <v>2004</v>
      </c>
      <c r="D1125" s="20">
        <v>7576</v>
      </c>
      <c r="E1125" s="21">
        <v>75663.100000000006</v>
      </c>
      <c r="F1125" s="20">
        <v>21.2</v>
      </c>
      <c r="G1125" s="22">
        <v>232.68</v>
      </c>
    </row>
    <row r="1126" spans="1:7" x14ac:dyDescent="0.35">
      <c r="A1126" s="20" t="s">
        <v>52</v>
      </c>
      <c r="B1126" s="20" t="s">
        <v>73</v>
      </c>
      <c r="C1126" s="20">
        <v>2004</v>
      </c>
      <c r="D1126" s="20">
        <v>55</v>
      </c>
      <c r="E1126" s="21">
        <v>94.2</v>
      </c>
      <c r="F1126" s="20">
        <v>25.5</v>
      </c>
      <c r="G1126" s="22">
        <v>752.83</v>
      </c>
    </row>
    <row r="1127" spans="1:7" x14ac:dyDescent="0.35">
      <c r="A1127" s="20" t="s">
        <v>89</v>
      </c>
      <c r="B1127" s="20" t="s">
        <v>73</v>
      </c>
      <c r="C1127" s="20">
        <v>2004</v>
      </c>
      <c r="D1127" s="20">
        <v>103</v>
      </c>
      <c r="E1127" s="21"/>
      <c r="F1127" s="20"/>
      <c r="G1127" s="20"/>
    </row>
    <row r="1128" spans="1:7" x14ac:dyDescent="0.35">
      <c r="A1128" s="20" t="s">
        <v>53</v>
      </c>
      <c r="B1128" s="20" t="s">
        <v>73</v>
      </c>
      <c r="C1128" s="20">
        <v>2004</v>
      </c>
      <c r="D1128" s="20">
        <v>970</v>
      </c>
      <c r="E1128" s="21">
        <v>4740.3</v>
      </c>
      <c r="F1128" s="20">
        <v>24.4</v>
      </c>
      <c r="G1128" s="22">
        <v>772.02</v>
      </c>
    </row>
    <row r="1129" spans="1:7" x14ac:dyDescent="0.35">
      <c r="A1129" s="20" t="s">
        <v>54</v>
      </c>
      <c r="B1129" s="20" t="s">
        <v>73</v>
      </c>
      <c r="C1129" s="20">
        <v>2004</v>
      </c>
      <c r="D1129" s="20">
        <v>51075</v>
      </c>
      <c r="E1129" s="21">
        <v>292256.40000000002</v>
      </c>
      <c r="F1129" s="20">
        <v>24.9</v>
      </c>
      <c r="G1129" s="22">
        <v>799.37</v>
      </c>
    </row>
    <row r="1130" spans="1:7" x14ac:dyDescent="0.35">
      <c r="A1130" s="20" t="s">
        <v>77</v>
      </c>
      <c r="B1130" s="20" t="s">
        <v>73</v>
      </c>
      <c r="C1130" s="20">
        <v>2004</v>
      </c>
      <c r="D1130" s="20">
        <v>195</v>
      </c>
      <c r="E1130" s="21">
        <v>596.79999999999995</v>
      </c>
      <c r="F1130" s="20">
        <v>20.5</v>
      </c>
      <c r="G1130" s="22">
        <v>1868.57</v>
      </c>
    </row>
    <row r="1131" spans="1:7" x14ac:dyDescent="0.35">
      <c r="A1131" s="20" t="s">
        <v>55</v>
      </c>
      <c r="B1131" s="20" t="s">
        <v>73</v>
      </c>
      <c r="C1131" s="20">
        <v>2004</v>
      </c>
      <c r="D1131" s="20">
        <v>587</v>
      </c>
      <c r="E1131" s="21">
        <v>8455.6</v>
      </c>
      <c r="F1131" s="20">
        <v>24.5</v>
      </c>
      <c r="G1131" s="22">
        <v>178.55</v>
      </c>
    </row>
    <row r="1132" spans="1:7" x14ac:dyDescent="0.35">
      <c r="A1132" s="20" t="s">
        <v>78</v>
      </c>
      <c r="B1132" s="20" t="s">
        <v>73</v>
      </c>
      <c r="C1132" s="20">
        <v>2004</v>
      </c>
      <c r="D1132" s="20">
        <v>758</v>
      </c>
      <c r="E1132" s="21">
        <v>1894.8</v>
      </c>
      <c r="F1132" s="20">
        <v>24.6</v>
      </c>
      <c r="G1132" s="22">
        <v>1337.78</v>
      </c>
    </row>
    <row r="1133" spans="1:7" x14ac:dyDescent="0.35">
      <c r="A1133" s="20" t="s">
        <v>57</v>
      </c>
      <c r="B1133" s="20" t="s">
        <v>73</v>
      </c>
      <c r="C1133" s="20">
        <v>2004</v>
      </c>
      <c r="D1133" s="20">
        <v>173</v>
      </c>
      <c r="E1133" s="21">
        <v>260.89999999999998</v>
      </c>
      <c r="F1133" s="20">
        <v>24.3</v>
      </c>
      <c r="G1133" s="22">
        <v>2552.5300000000002</v>
      </c>
    </row>
    <row r="1134" spans="1:7" x14ac:dyDescent="0.35">
      <c r="A1134" s="20" t="s">
        <v>69</v>
      </c>
      <c r="B1134" s="20" t="s">
        <v>73</v>
      </c>
      <c r="C1134" s="20">
        <v>2004</v>
      </c>
      <c r="D1134" s="20">
        <v>3949</v>
      </c>
      <c r="E1134" s="21">
        <v>2439.8000000000002</v>
      </c>
      <c r="F1134" s="20">
        <v>23</v>
      </c>
      <c r="G1134" s="22">
        <v>528.54999999999995</v>
      </c>
    </row>
    <row r="1135" spans="1:7" x14ac:dyDescent="0.35">
      <c r="A1135" s="20" t="s">
        <v>58</v>
      </c>
      <c r="B1135" s="20" t="s">
        <v>73</v>
      </c>
      <c r="C1135" s="20">
        <v>2004</v>
      </c>
      <c r="D1135" s="20">
        <v>895</v>
      </c>
      <c r="E1135" s="21">
        <v>5851.3</v>
      </c>
      <c r="F1135" s="20">
        <v>24.8</v>
      </c>
      <c r="G1135" s="22">
        <v>1173.1099999999999</v>
      </c>
    </row>
    <row r="1136" spans="1:7" x14ac:dyDescent="0.35">
      <c r="A1136" s="20" t="s">
        <v>59</v>
      </c>
      <c r="B1136" s="20" t="s">
        <v>73</v>
      </c>
      <c r="C1136" s="20">
        <v>2004</v>
      </c>
      <c r="D1136" s="20">
        <v>4137</v>
      </c>
      <c r="E1136" s="21">
        <v>28569.9</v>
      </c>
      <c r="F1136" s="20">
        <v>25.6</v>
      </c>
      <c r="G1136" s="22">
        <v>934.38</v>
      </c>
    </row>
    <row r="1137" spans="1:7" x14ac:dyDescent="0.35">
      <c r="A1137" s="20" t="s">
        <v>60</v>
      </c>
      <c r="B1137" s="20" t="s">
        <v>73</v>
      </c>
      <c r="C1137" s="20">
        <v>2004</v>
      </c>
      <c r="D1137" s="20">
        <v>22645</v>
      </c>
      <c r="E1137" s="21">
        <v>70067.899999999994</v>
      </c>
      <c r="F1137" s="20">
        <v>25.1</v>
      </c>
      <c r="G1137" s="22">
        <v>1620.14</v>
      </c>
    </row>
    <row r="1138" spans="1:7" x14ac:dyDescent="0.35">
      <c r="A1138" s="20" t="s">
        <v>62</v>
      </c>
      <c r="B1138" s="20" t="s">
        <v>73</v>
      </c>
      <c r="C1138" s="20">
        <v>2004</v>
      </c>
      <c r="D1138" s="20">
        <v>193</v>
      </c>
      <c r="E1138" s="21">
        <v>837.4</v>
      </c>
      <c r="F1138" s="20">
        <v>24.7</v>
      </c>
      <c r="G1138" s="22">
        <v>797.72</v>
      </c>
    </row>
    <row r="1139" spans="1:7" x14ac:dyDescent="0.35">
      <c r="A1139" s="20" t="s">
        <v>63</v>
      </c>
      <c r="B1139" s="20" t="s">
        <v>73</v>
      </c>
      <c r="C1139" s="20">
        <v>2004</v>
      </c>
      <c r="D1139" s="20">
        <v>327</v>
      </c>
      <c r="E1139" s="21">
        <v>1438.1</v>
      </c>
      <c r="F1139" s="20">
        <v>24</v>
      </c>
      <c r="G1139" s="22">
        <v>192.77</v>
      </c>
    </row>
    <row r="1140" spans="1:7" x14ac:dyDescent="0.35">
      <c r="A1140" s="20" t="s">
        <v>80</v>
      </c>
      <c r="B1140" s="20" t="s">
        <v>73</v>
      </c>
      <c r="C1140" s="20">
        <v>2004</v>
      </c>
      <c r="D1140" s="20">
        <v>11092</v>
      </c>
      <c r="E1140" s="21">
        <v>158435.6</v>
      </c>
      <c r="F1140" s="20">
        <v>23.6</v>
      </c>
      <c r="G1140" s="22">
        <v>209.93</v>
      </c>
    </row>
    <row r="1141" spans="1:7" x14ac:dyDescent="0.35">
      <c r="A1141" s="20" t="s">
        <v>64</v>
      </c>
      <c r="B1141" s="20" t="s">
        <v>73</v>
      </c>
      <c r="C1141" s="20">
        <v>2004</v>
      </c>
      <c r="D1141" s="20">
        <v>6679</v>
      </c>
      <c r="E1141" s="21">
        <v>74672</v>
      </c>
      <c r="F1141" s="20">
        <v>24.4</v>
      </c>
      <c r="G1141" s="22">
        <v>247.92</v>
      </c>
    </row>
    <row r="1142" spans="1:7" x14ac:dyDescent="0.35">
      <c r="A1142" s="20" t="s">
        <v>90</v>
      </c>
      <c r="B1142" s="20" t="s">
        <v>73</v>
      </c>
      <c r="C1142" s="20">
        <v>2004</v>
      </c>
      <c r="D1142" s="20">
        <v>211</v>
      </c>
      <c r="E1142" s="21">
        <v>2329.9</v>
      </c>
      <c r="F1142" s="20">
        <v>23.1</v>
      </c>
      <c r="G1142" s="22">
        <v>199.01</v>
      </c>
    </row>
    <row r="1143" spans="1:7" x14ac:dyDescent="0.35">
      <c r="A1143" s="20" t="s">
        <v>81</v>
      </c>
      <c r="B1143" s="20" t="s">
        <v>73</v>
      </c>
      <c r="C1143" s="20">
        <v>2004</v>
      </c>
      <c r="D1143" s="20">
        <v>2124</v>
      </c>
      <c r="E1143" s="21">
        <v>9975.5</v>
      </c>
      <c r="F1143" s="20">
        <v>23.9</v>
      </c>
      <c r="G1143" s="22">
        <v>693.36</v>
      </c>
    </row>
    <row r="1144" spans="1:7" x14ac:dyDescent="0.35">
      <c r="A1144" s="20" t="s">
        <v>65</v>
      </c>
      <c r="B1144" s="20" t="s">
        <v>73</v>
      </c>
      <c r="C1144" s="20">
        <v>2004</v>
      </c>
      <c r="D1144" s="20">
        <v>50</v>
      </c>
      <c r="E1144" s="21">
        <v>363.6</v>
      </c>
      <c r="F1144" s="20">
        <v>25</v>
      </c>
      <c r="G1144" s="22">
        <v>745.96</v>
      </c>
    </row>
    <row r="1145" spans="1:7" x14ac:dyDescent="0.35">
      <c r="A1145" s="20" t="s">
        <v>83</v>
      </c>
      <c r="B1145" s="20" t="s">
        <v>73</v>
      </c>
      <c r="C1145" s="20">
        <v>2004</v>
      </c>
      <c r="D1145" s="20">
        <v>16335</v>
      </c>
      <c r="E1145" s="21">
        <v>101245.7</v>
      </c>
      <c r="F1145" s="20">
        <v>25.3</v>
      </c>
      <c r="G1145" s="22">
        <v>666.75</v>
      </c>
    </row>
    <row r="1146" spans="1:7" x14ac:dyDescent="0.35">
      <c r="A1146" s="20" t="s">
        <v>66</v>
      </c>
      <c r="B1146" s="20" t="s">
        <v>73</v>
      </c>
      <c r="C1146" s="20">
        <v>2004</v>
      </c>
      <c r="D1146" s="20">
        <v>41</v>
      </c>
      <c r="E1146" s="21">
        <v>2280.8000000000002</v>
      </c>
      <c r="F1146" s="20">
        <v>26.6</v>
      </c>
      <c r="G1146" s="22">
        <v>362.99</v>
      </c>
    </row>
    <row r="1147" spans="1:7" x14ac:dyDescent="0.35">
      <c r="A1147" s="20" t="s">
        <v>82</v>
      </c>
      <c r="B1147" s="20" t="s">
        <v>73</v>
      </c>
      <c r="C1147" s="20">
        <v>2004</v>
      </c>
      <c r="D1147" s="20">
        <v>664</v>
      </c>
      <c r="E1147" s="21">
        <v>2899.6</v>
      </c>
      <c r="F1147" s="20">
        <v>24.6</v>
      </c>
      <c r="G1147" s="22">
        <v>528.49</v>
      </c>
    </row>
    <row r="1148" spans="1:7" x14ac:dyDescent="0.35">
      <c r="A1148" s="20" t="s">
        <v>67</v>
      </c>
      <c r="B1148" s="20" t="s">
        <v>73</v>
      </c>
      <c r="C1148" s="20">
        <v>2004</v>
      </c>
      <c r="D1148" s="20">
        <v>28</v>
      </c>
      <c r="E1148" s="21">
        <v>140.4</v>
      </c>
      <c r="F1148" s="20">
        <v>24.8</v>
      </c>
      <c r="G1148" s="22">
        <v>1573.64</v>
      </c>
    </row>
    <row r="1149" spans="1:7" x14ac:dyDescent="0.35">
      <c r="A1149" s="20" t="s">
        <v>84</v>
      </c>
      <c r="B1149" s="20" t="s">
        <v>73</v>
      </c>
      <c r="C1149" s="20">
        <v>2004</v>
      </c>
      <c r="D1149" s="20">
        <v>71</v>
      </c>
      <c r="E1149" s="21">
        <v>374.5</v>
      </c>
      <c r="F1149" s="20">
        <v>24.3</v>
      </c>
      <c r="G1149" s="22">
        <v>738.73</v>
      </c>
    </row>
    <row r="1150" spans="1:7" x14ac:dyDescent="0.35">
      <c r="A1150" s="20" t="s">
        <v>68</v>
      </c>
      <c r="B1150" s="20" t="s">
        <v>73</v>
      </c>
      <c r="C1150" s="20">
        <v>2004</v>
      </c>
      <c r="D1150" s="20">
        <v>48743</v>
      </c>
      <c r="E1150" s="21">
        <v>321898.7</v>
      </c>
      <c r="F1150" s="20">
        <v>20.8</v>
      </c>
      <c r="G1150" s="22">
        <v>473.56</v>
      </c>
    </row>
    <row r="1151" spans="1:7" x14ac:dyDescent="0.35">
      <c r="A1151" s="20" t="s">
        <v>30</v>
      </c>
      <c r="B1151" s="20" t="s">
        <v>28</v>
      </c>
      <c r="C1151" s="20">
        <v>2003</v>
      </c>
      <c r="D1151" s="20">
        <v>1421</v>
      </c>
      <c r="E1151" s="21">
        <v>42087.4</v>
      </c>
      <c r="F1151" s="20">
        <v>15.8</v>
      </c>
      <c r="G1151" s="20">
        <v>171.81</v>
      </c>
    </row>
    <row r="1152" spans="1:7" x14ac:dyDescent="0.35">
      <c r="A1152" s="20" t="s">
        <v>2</v>
      </c>
      <c r="B1152" s="20" t="s">
        <v>28</v>
      </c>
      <c r="C1152" s="20">
        <v>2003</v>
      </c>
      <c r="D1152" s="20">
        <v>43</v>
      </c>
      <c r="E1152" s="21"/>
      <c r="F1152" s="20"/>
      <c r="G1152" s="20"/>
    </row>
    <row r="1153" spans="1:7" x14ac:dyDescent="0.35">
      <c r="A1153" s="20" t="s">
        <v>31</v>
      </c>
      <c r="B1153" s="20" t="s">
        <v>28</v>
      </c>
      <c r="C1153" s="20">
        <v>2003</v>
      </c>
      <c r="D1153" s="20">
        <v>94164</v>
      </c>
      <c r="E1153" s="21">
        <v>561648.5</v>
      </c>
      <c r="F1153" s="20">
        <v>23.6</v>
      </c>
      <c r="G1153" s="20">
        <v>665.01</v>
      </c>
    </row>
    <row r="1154" spans="1:7" x14ac:dyDescent="0.35">
      <c r="A1154" s="20" t="s">
        <v>3</v>
      </c>
      <c r="B1154" s="20" t="s">
        <v>28</v>
      </c>
      <c r="C1154" s="20">
        <v>2003</v>
      </c>
      <c r="D1154" s="20">
        <v>13369</v>
      </c>
      <c r="E1154" s="21">
        <v>96703.5</v>
      </c>
      <c r="F1154" s="20">
        <v>19.7</v>
      </c>
      <c r="G1154" s="20">
        <v>167.53</v>
      </c>
    </row>
    <row r="1155" spans="1:7" x14ac:dyDescent="0.35">
      <c r="A1155" s="20" t="s">
        <v>97</v>
      </c>
      <c r="B1155" s="20" t="s">
        <v>28</v>
      </c>
      <c r="C1155" s="20">
        <v>2003</v>
      </c>
      <c r="D1155" s="20">
        <v>267</v>
      </c>
      <c r="E1155" s="21">
        <v>1697</v>
      </c>
      <c r="F1155" s="20">
        <v>22.2</v>
      </c>
      <c r="G1155" s="20">
        <v>191.01</v>
      </c>
    </row>
    <row r="1156" spans="1:7" x14ac:dyDescent="0.35">
      <c r="A1156" s="20" t="s">
        <v>4</v>
      </c>
      <c r="B1156" s="20" t="s">
        <v>28</v>
      </c>
      <c r="C1156" s="20">
        <v>2003</v>
      </c>
      <c r="D1156" s="20">
        <v>31819</v>
      </c>
      <c r="E1156" s="21">
        <v>309729.59999999998</v>
      </c>
      <c r="F1156" s="20">
        <v>19.899999999999999</v>
      </c>
      <c r="G1156" s="20">
        <v>130.84</v>
      </c>
    </row>
    <row r="1157" spans="1:7" x14ac:dyDescent="0.35">
      <c r="A1157" s="20" t="s">
        <v>5</v>
      </c>
      <c r="B1157" s="20" t="s">
        <v>28</v>
      </c>
      <c r="C1157" s="20">
        <v>2003</v>
      </c>
      <c r="D1157" s="20">
        <v>1305</v>
      </c>
      <c r="E1157" s="21">
        <v>6528.4</v>
      </c>
      <c r="F1157" s="20">
        <v>23.5</v>
      </c>
      <c r="G1157" s="20">
        <v>906.3</v>
      </c>
    </row>
    <row r="1158" spans="1:7" x14ac:dyDescent="0.35">
      <c r="A1158" s="20" t="s">
        <v>6</v>
      </c>
      <c r="B1158" s="20" t="s">
        <v>28</v>
      </c>
      <c r="C1158" s="20">
        <v>2003</v>
      </c>
      <c r="D1158" s="20">
        <v>56</v>
      </c>
      <c r="E1158" s="21">
        <v>30.1</v>
      </c>
      <c r="F1158" s="20">
        <v>24.2</v>
      </c>
      <c r="G1158" s="20">
        <v>1864.62</v>
      </c>
    </row>
    <row r="1159" spans="1:7" x14ac:dyDescent="0.35">
      <c r="A1159" s="20" t="s">
        <v>8</v>
      </c>
      <c r="B1159" s="20" t="s">
        <v>28</v>
      </c>
      <c r="C1159" s="20">
        <v>2003</v>
      </c>
      <c r="D1159" s="20">
        <v>1779</v>
      </c>
      <c r="E1159" s="21">
        <v>11415.2</v>
      </c>
      <c r="F1159" s="20">
        <v>18.899999999999999</v>
      </c>
      <c r="G1159" s="20">
        <v>263.54000000000002</v>
      </c>
    </row>
    <row r="1160" spans="1:7" x14ac:dyDescent="0.35">
      <c r="A1160" s="20" t="s">
        <v>9</v>
      </c>
      <c r="B1160" s="20" t="s">
        <v>28</v>
      </c>
      <c r="C1160" s="20">
        <v>2003</v>
      </c>
      <c r="D1160" s="20">
        <v>57</v>
      </c>
      <c r="E1160" s="21">
        <v>252.2</v>
      </c>
      <c r="F1160" s="20">
        <v>23.2</v>
      </c>
      <c r="G1160" s="20">
        <v>1301.6500000000001</v>
      </c>
    </row>
    <row r="1161" spans="1:7" x14ac:dyDescent="0.35">
      <c r="A1161" s="20" t="s">
        <v>33</v>
      </c>
      <c r="B1161" s="20" t="s">
        <v>28</v>
      </c>
      <c r="C1161" s="20">
        <v>2003</v>
      </c>
      <c r="D1161" s="20">
        <v>912</v>
      </c>
      <c r="E1161" s="21">
        <v>5989.4</v>
      </c>
      <c r="F1161" s="20">
        <v>23.1</v>
      </c>
      <c r="G1161" s="20">
        <v>431.64</v>
      </c>
    </row>
    <row r="1162" spans="1:7" x14ac:dyDescent="0.35">
      <c r="A1162" s="20" t="s">
        <v>10</v>
      </c>
      <c r="B1162" s="20" t="s">
        <v>28</v>
      </c>
      <c r="C1162" s="20">
        <v>2003</v>
      </c>
      <c r="D1162" s="20">
        <v>3774</v>
      </c>
      <c r="E1162" s="21">
        <v>40284.699999999997</v>
      </c>
      <c r="F1162" s="20">
        <v>21.7</v>
      </c>
      <c r="G1162" s="20">
        <v>182.97</v>
      </c>
    </row>
    <row r="1163" spans="1:7" x14ac:dyDescent="0.35">
      <c r="A1163" s="20" t="s">
        <v>11</v>
      </c>
      <c r="B1163" s="20" t="s">
        <v>28</v>
      </c>
      <c r="C1163" s="20">
        <v>2003</v>
      </c>
      <c r="D1163" s="20">
        <v>155</v>
      </c>
      <c r="E1163" s="21">
        <v>968.3</v>
      </c>
      <c r="F1163" s="20">
        <v>23.2</v>
      </c>
      <c r="G1163" s="20">
        <v>574.37</v>
      </c>
    </row>
    <row r="1164" spans="1:7" x14ac:dyDescent="0.35">
      <c r="A1164" s="20" t="s">
        <v>23</v>
      </c>
      <c r="B1164" s="20" t="s">
        <v>28</v>
      </c>
      <c r="C1164" s="20">
        <v>2003</v>
      </c>
      <c r="D1164" s="20">
        <v>2827</v>
      </c>
      <c r="E1164" s="21">
        <v>2859.5</v>
      </c>
      <c r="F1164" s="20">
        <v>22.5</v>
      </c>
      <c r="G1164" s="20">
        <v>127.97</v>
      </c>
    </row>
    <row r="1165" spans="1:7" x14ac:dyDescent="0.35">
      <c r="A1165" s="20" t="s">
        <v>34</v>
      </c>
      <c r="B1165" s="20" t="s">
        <v>28</v>
      </c>
      <c r="C1165" s="20">
        <v>2003</v>
      </c>
      <c r="D1165" s="20">
        <v>623</v>
      </c>
      <c r="E1165" s="21">
        <v>3677.2</v>
      </c>
      <c r="F1165" s="20">
        <v>19.899999999999999</v>
      </c>
      <c r="G1165" s="20">
        <v>133</v>
      </c>
    </row>
    <row r="1166" spans="1:7" x14ac:dyDescent="0.35">
      <c r="A1166" s="20" t="s">
        <v>13</v>
      </c>
      <c r="B1166" s="20" t="s">
        <v>28</v>
      </c>
      <c r="C1166" s="20">
        <v>2003</v>
      </c>
      <c r="D1166" s="20">
        <v>566</v>
      </c>
      <c r="E1166" s="21">
        <v>1366.7</v>
      </c>
      <c r="F1166" s="20">
        <v>23.4</v>
      </c>
      <c r="G1166" s="20">
        <v>1212.73</v>
      </c>
    </row>
    <row r="1167" spans="1:7" x14ac:dyDescent="0.35">
      <c r="A1167" s="20" t="s">
        <v>35</v>
      </c>
      <c r="B1167" s="20" t="s">
        <v>28</v>
      </c>
      <c r="C1167" s="20">
        <v>2003</v>
      </c>
      <c r="D1167" s="20">
        <v>2596</v>
      </c>
      <c r="E1167" s="21">
        <v>26936.400000000001</v>
      </c>
      <c r="F1167" s="20">
        <v>21.8</v>
      </c>
      <c r="G1167" s="20">
        <v>663.48</v>
      </c>
    </row>
    <row r="1168" spans="1:7" x14ac:dyDescent="0.35">
      <c r="A1168" s="20" t="s">
        <v>14</v>
      </c>
      <c r="B1168" s="20" t="s">
        <v>28</v>
      </c>
      <c r="C1168" s="20">
        <v>2003</v>
      </c>
      <c r="D1168" s="20">
        <v>140</v>
      </c>
      <c r="E1168" s="21">
        <v>564.4</v>
      </c>
      <c r="F1168" s="20">
        <v>23.9</v>
      </c>
      <c r="G1168" s="20">
        <v>1747.23</v>
      </c>
    </row>
    <row r="1169" spans="1:7" x14ac:dyDescent="0.35">
      <c r="A1169" s="20" t="s">
        <v>15</v>
      </c>
      <c r="B1169" s="20" t="s">
        <v>28</v>
      </c>
      <c r="C1169" s="20">
        <v>2003</v>
      </c>
      <c r="D1169" s="20">
        <v>12489</v>
      </c>
      <c r="E1169" s="21">
        <v>82600.899999999994</v>
      </c>
      <c r="F1169" s="20">
        <v>22.2</v>
      </c>
      <c r="G1169" s="20">
        <v>754</v>
      </c>
    </row>
    <row r="1170" spans="1:7" x14ac:dyDescent="0.35">
      <c r="A1170" s="20" t="s">
        <v>16</v>
      </c>
      <c r="B1170" s="20" t="s">
        <v>28</v>
      </c>
      <c r="C1170" s="20">
        <v>2003</v>
      </c>
      <c r="D1170" s="20">
        <v>153</v>
      </c>
      <c r="E1170" s="21">
        <v>525.4</v>
      </c>
      <c r="F1170" s="20">
        <v>23.5</v>
      </c>
      <c r="G1170" s="20">
        <v>1682.46</v>
      </c>
    </row>
    <row r="1171" spans="1:7" x14ac:dyDescent="0.35">
      <c r="A1171" s="20" t="s">
        <v>17</v>
      </c>
      <c r="B1171" s="20" t="s">
        <v>28</v>
      </c>
      <c r="C1171" s="20">
        <v>2003</v>
      </c>
      <c r="D1171" s="20">
        <v>1098</v>
      </c>
      <c r="E1171" s="21">
        <v>8732.9</v>
      </c>
      <c r="F1171" s="20">
        <v>21.6</v>
      </c>
      <c r="G1171" s="20">
        <v>584.05999999999995</v>
      </c>
    </row>
    <row r="1172" spans="1:7" x14ac:dyDescent="0.35">
      <c r="A1172" s="20" t="s">
        <v>100</v>
      </c>
      <c r="B1172" s="20" t="s">
        <v>28</v>
      </c>
      <c r="C1172" s="20">
        <v>2003</v>
      </c>
      <c r="D1172" s="20">
        <v>275</v>
      </c>
      <c r="E1172" s="21">
        <v>2.6</v>
      </c>
      <c r="F1172" s="20">
        <v>23.9</v>
      </c>
      <c r="G1172" s="20">
        <v>250</v>
      </c>
    </row>
    <row r="1173" spans="1:7" x14ac:dyDescent="0.35">
      <c r="A1173" s="20" t="s">
        <v>18</v>
      </c>
      <c r="B1173" s="20" t="s">
        <v>28</v>
      </c>
      <c r="C1173" s="20">
        <v>2003</v>
      </c>
      <c r="D1173" s="20">
        <v>582</v>
      </c>
      <c r="E1173" s="21">
        <v>7047.9</v>
      </c>
      <c r="F1173" s="20">
        <v>23.3</v>
      </c>
      <c r="G1173" s="20">
        <v>277.41000000000003</v>
      </c>
    </row>
    <row r="1174" spans="1:7" x14ac:dyDescent="0.35">
      <c r="A1174" s="20" t="s">
        <v>19</v>
      </c>
      <c r="B1174" s="20" t="s">
        <v>28</v>
      </c>
      <c r="C1174" s="20">
        <v>2003</v>
      </c>
      <c r="D1174" s="20">
        <v>126</v>
      </c>
      <c r="E1174" s="21">
        <v>84.3</v>
      </c>
      <c r="F1174" s="20">
        <v>23.1</v>
      </c>
      <c r="G1174" s="20">
        <v>1407.41</v>
      </c>
    </row>
    <row r="1175" spans="1:7" x14ac:dyDescent="0.35">
      <c r="A1175" s="20" t="s">
        <v>22</v>
      </c>
      <c r="B1175" s="20" t="s">
        <v>28</v>
      </c>
      <c r="C1175" s="20">
        <v>2003</v>
      </c>
      <c r="D1175" s="20">
        <v>1785</v>
      </c>
      <c r="E1175" s="21">
        <v>9790.7999999999993</v>
      </c>
      <c r="F1175" s="20">
        <v>25.4</v>
      </c>
      <c r="G1175" s="20">
        <v>750.85</v>
      </c>
    </row>
    <row r="1176" spans="1:7" x14ac:dyDescent="0.35">
      <c r="A1176" s="20" t="s">
        <v>38</v>
      </c>
      <c r="B1176" s="20" t="s">
        <v>28</v>
      </c>
      <c r="C1176" s="20">
        <v>2003</v>
      </c>
      <c r="D1176" s="20">
        <v>1665</v>
      </c>
      <c r="E1176" s="21">
        <v>8466.7000000000007</v>
      </c>
      <c r="F1176" s="20">
        <v>22.4</v>
      </c>
      <c r="G1176" s="20">
        <v>808.2</v>
      </c>
    </row>
    <row r="1177" spans="1:7" x14ac:dyDescent="0.35">
      <c r="A1177" s="20" t="s">
        <v>74</v>
      </c>
      <c r="B1177" s="20" t="s">
        <v>73</v>
      </c>
      <c r="C1177" s="20">
        <v>2003</v>
      </c>
      <c r="D1177" s="20">
        <v>1066</v>
      </c>
      <c r="E1177" s="21">
        <v>2921.3</v>
      </c>
      <c r="F1177" s="20">
        <v>22.7</v>
      </c>
      <c r="G1177" s="20">
        <v>369.38</v>
      </c>
    </row>
    <row r="1178" spans="1:7" x14ac:dyDescent="0.35">
      <c r="A1178" s="20" t="s">
        <v>40</v>
      </c>
      <c r="B1178" s="20" t="s">
        <v>73</v>
      </c>
      <c r="C1178" s="20">
        <v>2003</v>
      </c>
      <c r="D1178" s="20">
        <v>8771</v>
      </c>
      <c r="E1178" s="21">
        <v>71980.899999999994</v>
      </c>
      <c r="F1178" s="20">
        <v>23.5</v>
      </c>
      <c r="G1178" s="20">
        <v>204.84</v>
      </c>
    </row>
    <row r="1179" spans="1:7" x14ac:dyDescent="0.35">
      <c r="A1179" s="20" t="s">
        <v>41</v>
      </c>
      <c r="B1179" s="20" t="s">
        <v>73</v>
      </c>
      <c r="C1179" s="20">
        <v>2003</v>
      </c>
      <c r="D1179" s="20">
        <v>3097</v>
      </c>
      <c r="E1179" s="21">
        <v>15452.5</v>
      </c>
      <c r="F1179" s="20">
        <v>25.1</v>
      </c>
      <c r="G1179" s="20">
        <v>1458.71</v>
      </c>
    </row>
    <row r="1180" spans="1:7" x14ac:dyDescent="0.35">
      <c r="A1180" s="20" t="s">
        <v>42</v>
      </c>
      <c r="B1180" s="20" t="s">
        <v>73</v>
      </c>
      <c r="C1180" s="20">
        <v>2003</v>
      </c>
      <c r="D1180" s="20">
        <v>68306</v>
      </c>
      <c r="E1180" s="21">
        <v>396357.7</v>
      </c>
      <c r="F1180" s="20">
        <v>24.7</v>
      </c>
      <c r="G1180" s="20">
        <v>1013.6</v>
      </c>
    </row>
    <row r="1181" spans="1:7" x14ac:dyDescent="0.35">
      <c r="A1181" s="20" t="s">
        <v>43</v>
      </c>
      <c r="B1181" s="20" t="s">
        <v>73</v>
      </c>
      <c r="C1181" s="20">
        <v>2003</v>
      </c>
      <c r="D1181" s="20">
        <v>5129</v>
      </c>
      <c r="E1181" s="21">
        <v>26732.9</v>
      </c>
      <c r="F1181" s="20">
        <v>22.6</v>
      </c>
      <c r="G1181" s="20">
        <v>204.2</v>
      </c>
    </row>
    <row r="1182" spans="1:7" x14ac:dyDescent="0.35">
      <c r="A1182" s="20" t="s">
        <v>45</v>
      </c>
      <c r="B1182" s="20" t="s">
        <v>73</v>
      </c>
      <c r="C1182" s="20">
        <v>2003</v>
      </c>
      <c r="D1182" s="20">
        <v>1637</v>
      </c>
      <c r="E1182" s="21">
        <v>9079.4</v>
      </c>
      <c r="F1182" s="20">
        <v>24.6</v>
      </c>
      <c r="G1182" s="20">
        <v>167.73</v>
      </c>
    </row>
    <row r="1183" spans="1:7" x14ac:dyDescent="0.35">
      <c r="A1183" s="20" t="s">
        <v>46</v>
      </c>
      <c r="B1183" s="20" t="s">
        <v>73</v>
      </c>
      <c r="C1183" s="20">
        <v>2003</v>
      </c>
      <c r="D1183" s="20">
        <v>305</v>
      </c>
      <c r="E1183" s="21">
        <v>1586.6</v>
      </c>
      <c r="F1183" s="20">
        <v>23.5</v>
      </c>
      <c r="G1183" s="20">
        <v>229.73</v>
      </c>
    </row>
    <row r="1184" spans="1:7" x14ac:dyDescent="0.35">
      <c r="A1184" s="20" t="s">
        <v>47</v>
      </c>
      <c r="B1184" s="20" t="s">
        <v>73</v>
      </c>
      <c r="C1184" s="20">
        <v>2003</v>
      </c>
      <c r="D1184" s="20">
        <v>74</v>
      </c>
      <c r="E1184" s="21">
        <v>284.10000000000002</v>
      </c>
      <c r="F1184" s="20">
        <v>22.8</v>
      </c>
      <c r="G1184" s="20">
        <v>1105.6500000000001</v>
      </c>
    </row>
    <row r="1185" spans="1:7" x14ac:dyDescent="0.35">
      <c r="A1185" s="20" t="s">
        <v>85</v>
      </c>
      <c r="B1185" s="20" t="s">
        <v>73</v>
      </c>
      <c r="C1185" s="20">
        <v>2003</v>
      </c>
      <c r="D1185" s="20">
        <v>108</v>
      </c>
      <c r="E1185" s="21">
        <v>750.8</v>
      </c>
      <c r="F1185" s="20">
        <v>21.7</v>
      </c>
      <c r="G1185" s="20">
        <v>361.82</v>
      </c>
    </row>
    <row r="1186" spans="1:7" x14ac:dyDescent="0.35">
      <c r="A1186" s="20" t="s">
        <v>48</v>
      </c>
      <c r="B1186" s="20" t="s">
        <v>73</v>
      </c>
      <c r="C1186" s="20">
        <v>2003</v>
      </c>
      <c r="D1186" s="20">
        <v>44</v>
      </c>
      <c r="E1186" s="21">
        <v>89.1</v>
      </c>
      <c r="F1186" s="20">
        <v>23.4</v>
      </c>
      <c r="G1186" s="20">
        <v>1218.83</v>
      </c>
    </row>
    <row r="1187" spans="1:7" x14ac:dyDescent="0.35">
      <c r="A1187" s="20" t="s">
        <v>49</v>
      </c>
      <c r="B1187" s="20" t="s">
        <v>73</v>
      </c>
      <c r="C1187" s="20">
        <v>2003</v>
      </c>
      <c r="D1187" s="20">
        <v>81</v>
      </c>
      <c r="E1187" s="21">
        <v>276.60000000000002</v>
      </c>
      <c r="F1187" s="20">
        <v>24.1</v>
      </c>
      <c r="G1187" s="20">
        <v>1957.78</v>
      </c>
    </row>
    <row r="1188" spans="1:7" x14ac:dyDescent="0.35">
      <c r="A1188" s="20" t="s">
        <v>75</v>
      </c>
      <c r="B1188" s="20" t="s">
        <v>73</v>
      </c>
      <c r="C1188" s="20">
        <v>2003</v>
      </c>
      <c r="D1188" s="20">
        <v>522</v>
      </c>
      <c r="E1188" s="21">
        <v>2469.8000000000002</v>
      </c>
      <c r="F1188" s="20">
        <v>21.8</v>
      </c>
      <c r="G1188" s="20">
        <v>474.57</v>
      </c>
    </row>
    <row r="1189" spans="1:7" x14ac:dyDescent="0.35">
      <c r="A1189" s="20" t="s">
        <v>88</v>
      </c>
      <c r="B1189" s="20" t="s">
        <v>73</v>
      </c>
      <c r="C1189" s="20">
        <v>2003</v>
      </c>
      <c r="D1189" s="20">
        <v>403</v>
      </c>
      <c r="E1189" s="21">
        <v>15.4</v>
      </c>
      <c r="F1189" s="20">
        <v>20</v>
      </c>
      <c r="G1189" s="20">
        <v>700</v>
      </c>
    </row>
    <row r="1190" spans="1:7" x14ac:dyDescent="0.35">
      <c r="A1190" s="20" t="s">
        <v>76</v>
      </c>
      <c r="B1190" s="20" t="s">
        <v>73</v>
      </c>
      <c r="C1190" s="20">
        <v>2003</v>
      </c>
      <c r="D1190" s="20">
        <v>8489</v>
      </c>
      <c r="E1190" s="21">
        <v>61476.2</v>
      </c>
      <c r="F1190" s="20">
        <v>21.8</v>
      </c>
      <c r="G1190" s="20">
        <v>195.45</v>
      </c>
    </row>
    <row r="1191" spans="1:7" x14ac:dyDescent="0.35">
      <c r="A1191" s="20" t="s">
        <v>52</v>
      </c>
      <c r="B1191" s="20" t="s">
        <v>73</v>
      </c>
      <c r="C1191" s="20">
        <v>2003</v>
      </c>
      <c r="D1191" s="20">
        <v>85</v>
      </c>
      <c r="E1191" s="21">
        <v>314.10000000000002</v>
      </c>
      <c r="F1191" s="20">
        <v>21.7</v>
      </c>
      <c r="G1191" s="20">
        <v>511.12</v>
      </c>
    </row>
    <row r="1192" spans="1:7" x14ac:dyDescent="0.35">
      <c r="A1192" s="20" t="s">
        <v>89</v>
      </c>
      <c r="B1192" s="20" t="s">
        <v>73</v>
      </c>
      <c r="C1192" s="20">
        <v>2003</v>
      </c>
      <c r="D1192" s="20">
        <v>103</v>
      </c>
      <c r="E1192" s="21"/>
      <c r="F1192" s="20"/>
      <c r="G1192" s="20"/>
    </row>
    <row r="1193" spans="1:7" x14ac:dyDescent="0.35">
      <c r="A1193" s="20" t="s">
        <v>53</v>
      </c>
      <c r="B1193" s="20" t="s">
        <v>73</v>
      </c>
      <c r="C1193" s="20">
        <v>2003</v>
      </c>
      <c r="D1193" s="20">
        <v>862</v>
      </c>
      <c r="E1193" s="21">
        <v>3628.9</v>
      </c>
      <c r="F1193" s="20">
        <v>23.7</v>
      </c>
      <c r="G1193" s="20">
        <v>785.6</v>
      </c>
    </row>
    <row r="1194" spans="1:7" x14ac:dyDescent="0.35">
      <c r="A1194" s="20" t="s">
        <v>54</v>
      </c>
      <c r="B1194" s="20" t="s">
        <v>73</v>
      </c>
      <c r="C1194" s="20">
        <v>2003</v>
      </c>
      <c r="D1194" s="20">
        <v>48721</v>
      </c>
      <c r="E1194" s="21">
        <v>261084.5</v>
      </c>
      <c r="F1194" s="20">
        <v>24.6</v>
      </c>
      <c r="G1194" s="20">
        <v>791.95</v>
      </c>
    </row>
    <row r="1195" spans="1:7" x14ac:dyDescent="0.35">
      <c r="A1195" s="20" t="s">
        <v>77</v>
      </c>
      <c r="B1195" s="20" t="s">
        <v>73</v>
      </c>
      <c r="C1195" s="20">
        <v>2003</v>
      </c>
      <c r="D1195" s="20">
        <v>194</v>
      </c>
      <c r="E1195" s="21">
        <v>762.2</v>
      </c>
      <c r="F1195" s="20">
        <v>20.6</v>
      </c>
      <c r="G1195" s="20">
        <v>1905.8</v>
      </c>
    </row>
    <row r="1196" spans="1:7" x14ac:dyDescent="0.35">
      <c r="A1196" s="20" t="s">
        <v>55</v>
      </c>
      <c r="B1196" s="20" t="s">
        <v>73</v>
      </c>
      <c r="C1196" s="20">
        <v>2003</v>
      </c>
      <c r="D1196" s="20">
        <v>654</v>
      </c>
      <c r="E1196" s="21">
        <v>11734.1</v>
      </c>
      <c r="F1196" s="20">
        <v>23.1</v>
      </c>
      <c r="G1196" s="20">
        <v>168.27</v>
      </c>
    </row>
    <row r="1197" spans="1:7" x14ac:dyDescent="0.35">
      <c r="A1197" s="20" t="s">
        <v>78</v>
      </c>
      <c r="B1197" s="20" t="s">
        <v>73</v>
      </c>
      <c r="C1197" s="20">
        <v>2003</v>
      </c>
      <c r="D1197" s="20">
        <v>515</v>
      </c>
      <c r="E1197" s="21">
        <v>1567.3</v>
      </c>
      <c r="F1197" s="20">
        <v>25</v>
      </c>
      <c r="G1197" s="20">
        <v>1379.93</v>
      </c>
    </row>
    <row r="1198" spans="1:7" x14ac:dyDescent="0.35">
      <c r="A1198" s="20" t="s">
        <v>57</v>
      </c>
      <c r="B1198" s="20" t="s">
        <v>73</v>
      </c>
      <c r="C1198" s="20">
        <v>2003</v>
      </c>
      <c r="D1198" s="20">
        <v>166</v>
      </c>
      <c r="E1198" s="21">
        <v>311.3</v>
      </c>
      <c r="F1198" s="20">
        <v>24.3</v>
      </c>
      <c r="G1198" s="20">
        <v>2131.5</v>
      </c>
    </row>
    <row r="1199" spans="1:7" x14ac:dyDescent="0.35">
      <c r="A1199" s="20" t="s">
        <v>69</v>
      </c>
      <c r="B1199" s="20" t="s">
        <v>73</v>
      </c>
      <c r="C1199" s="20">
        <v>2003</v>
      </c>
      <c r="D1199" s="20">
        <v>3247</v>
      </c>
      <c r="E1199" s="21">
        <v>4078.1</v>
      </c>
      <c r="F1199" s="20">
        <v>22.2</v>
      </c>
      <c r="G1199" s="20">
        <v>256.66000000000003</v>
      </c>
    </row>
    <row r="1200" spans="1:7" x14ac:dyDescent="0.35">
      <c r="A1200" s="20" t="s">
        <v>58</v>
      </c>
      <c r="B1200" s="20" t="s">
        <v>73</v>
      </c>
      <c r="C1200" s="20">
        <v>2003</v>
      </c>
      <c r="D1200" s="20">
        <v>725</v>
      </c>
      <c r="E1200" s="21">
        <v>4621.1000000000004</v>
      </c>
      <c r="F1200" s="20">
        <v>25</v>
      </c>
      <c r="G1200" s="20">
        <v>1330.79</v>
      </c>
    </row>
    <row r="1201" spans="1:7" x14ac:dyDescent="0.35">
      <c r="A1201" s="20" t="s">
        <v>59</v>
      </c>
      <c r="B1201" s="20" t="s">
        <v>73</v>
      </c>
      <c r="C1201" s="20">
        <v>2003</v>
      </c>
      <c r="D1201" s="20">
        <v>3916</v>
      </c>
      <c r="E1201" s="21">
        <v>22202.1</v>
      </c>
      <c r="F1201" s="20">
        <v>24.8</v>
      </c>
      <c r="G1201" s="20">
        <v>916.35</v>
      </c>
    </row>
    <row r="1202" spans="1:7" x14ac:dyDescent="0.35">
      <c r="A1202" s="20" t="s">
        <v>60</v>
      </c>
      <c r="B1202" s="20" t="s">
        <v>73</v>
      </c>
      <c r="C1202" s="20">
        <v>2003</v>
      </c>
      <c r="D1202" s="20">
        <v>20093</v>
      </c>
      <c r="E1202" s="21">
        <v>58184.800000000003</v>
      </c>
      <c r="F1202" s="20">
        <v>24.2</v>
      </c>
      <c r="G1202" s="20">
        <v>1615.24</v>
      </c>
    </row>
    <row r="1203" spans="1:7" x14ac:dyDescent="0.35">
      <c r="A1203" s="20" t="s">
        <v>62</v>
      </c>
      <c r="B1203" s="20" t="s">
        <v>73</v>
      </c>
      <c r="C1203" s="20">
        <v>2003</v>
      </c>
      <c r="D1203" s="20">
        <v>135</v>
      </c>
      <c r="E1203" s="21">
        <v>690.5</v>
      </c>
      <c r="F1203" s="20">
        <v>25.4</v>
      </c>
      <c r="G1203" s="20">
        <v>913.39</v>
      </c>
    </row>
    <row r="1204" spans="1:7" x14ac:dyDescent="0.35">
      <c r="A1204" s="20" t="s">
        <v>63</v>
      </c>
      <c r="B1204" s="20" t="s">
        <v>73</v>
      </c>
      <c r="C1204" s="20">
        <v>2003</v>
      </c>
      <c r="D1204" s="20">
        <v>480</v>
      </c>
      <c r="E1204" s="21">
        <v>2074.9</v>
      </c>
      <c r="F1204" s="20">
        <v>22.8</v>
      </c>
      <c r="G1204" s="20">
        <v>97.08</v>
      </c>
    </row>
    <row r="1205" spans="1:7" x14ac:dyDescent="0.35">
      <c r="A1205" s="20" t="s">
        <v>80</v>
      </c>
      <c r="B1205" s="20" t="s">
        <v>73</v>
      </c>
      <c r="C1205" s="20">
        <v>2003</v>
      </c>
      <c r="D1205" s="20">
        <v>12242</v>
      </c>
      <c r="E1205" s="21">
        <v>140070.1</v>
      </c>
      <c r="F1205" s="20">
        <v>23.6</v>
      </c>
      <c r="G1205" s="20">
        <v>157</v>
      </c>
    </row>
    <row r="1206" spans="1:7" x14ac:dyDescent="0.35">
      <c r="A1206" s="20" t="s">
        <v>64</v>
      </c>
      <c r="B1206" s="20" t="s">
        <v>73</v>
      </c>
      <c r="C1206" s="20">
        <v>2003</v>
      </c>
      <c r="D1206" s="20">
        <v>7408</v>
      </c>
      <c r="E1206" s="21">
        <v>74870.600000000006</v>
      </c>
      <c r="F1206" s="20">
        <v>23.8</v>
      </c>
      <c r="G1206" s="20">
        <v>236.42</v>
      </c>
    </row>
    <row r="1207" spans="1:7" x14ac:dyDescent="0.35">
      <c r="A1207" s="20" t="s">
        <v>90</v>
      </c>
      <c r="B1207" s="20" t="s">
        <v>73</v>
      </c>
      <c r="C1207" s="20">
        <v>2003</v>
      </c>
      <c r="D1207" s="20">
        <v>555</v>
      </c>
      <c r="E1207" s="21">
        <v>1892.9</v>
      </c>
      <c r="F1207" s="20">
        <v>23.7</v>
      </c>
      <c r="G1207" s="20">
        <v>177.96</v>
      </c>
    </row>
    <row r="1208" spans="1:7" x14ac:dyDescent="0.35">
      <c r="A1208" s="20" t="s">
        <v>81</v>
      </c>
      <c r="B1208" s="20" t="s">
        <v>73</v>
      </c>
      <c r="C1208" s="20">
        <v>2003</v>
      </c>
      <c r="D1208" s="20">
        <v>2254</v>
      </c>
      <c r="E1208" s="21">
        <v>11235.5</v>
      </c>
      <c r="F1208" s="20">
        <v>24.3</v>
      </c>
      <c r="G1208" s="20">
        <v>711.39</v>
      </c>
    </row>
    <row r="1209" spans="1:7" x14ac:dyDescent="0.35">
      <c r="A1209" s="20" t="s">
        <v>65</v>
      </c>
      <c r="B1209" s="20" t="s">
        <v>73</v>
      </c>
      <c r="C1209" s="20">
        <v>2003</v>
      </c>
      <c r="D1209" s="20">
        <v>48</v>
      </c>
      <c r="E1209" s="21">
        <v>330.2</v>
      </c>
      <c r="F1209" s="20">
        <v>23.6</v>
      </c>
      <c r="G1209" s="20">
        <v>1159.22</v>
      </c>
    </row>
    <row r="1210" spans="1:7" x14ac:dyDescent="0.35">
      <c r="A1210" s="20" t="s">
        <v>83</v>
      </c>
      <c r="B1210" s="20" t="s">
        <v>73</v>
      </c>
      <c r="C1210" s="20">
        <v>2003</v>
      </c>
      <c r="D1210" s="20">
        <v>14680</v>
      </c>
      <c r="E1210" s="21">
        <v>110249.1</v>
      </c>
      <c r="F1210" s="20">
        <v>24.8</v>
      </c>
      <c r="G1210" s="20">
        <v>600.80999999999995</v>
      </c>
    </row>
    <row r="1211" spans="1:7" x14ac:dyDescent="0.35">
      <c r="A1211" s="20" t="s">
        <v>82</v>
      </c>
      <c r="B1211" s="20" t="s">
        <v>73</v>
      </c>
      <c r="C1211" s="20">
        <v>2003</v>
      </c>
      <c r="D1211" s="20">
        <v>672</v>
      </c>
      <c r="E1211" s="21">
        <v>3022.1</v>
      </c>
      <c r="F1211" s="20">
        <v>23.8</v>
      </c>
      <c r="G1211" s="20">
        <v>388.69</v>
      </c>
    </row>
    <row r="1212" spans="1:7" x14ac:dyDescent="0.35">
      <c r="A1212" s="20" t="s">
        <v>84</v>
      </c>
      <c r="B1212" s="20" t="s">
        <v>73</v>
      </c>
      <c r="C1212" s="20">
        <v>2003</v>
      </c>
      <c r="D1212" s="20">
        <v>45</v>
      </c>
      <c r="E1212" s="21">
        <v>209.7</v>
      </c>
      <c r="F1212" s="20">
        <v>24.6</v>
      </c>
      <c r="G1212" s="20">
        <v>823.05</v>
      </c>
    </row>
    <row r="1213" spans="1:7" x14ac:dyDescent="0.35">
      <c r="A1213" s="20" t="s">
        <v>68</v>
      </c>
      <c r="B1213" s="20" t="s">
        <v>73</v>
      </c>
      <c r="C1213" s="20">
        <v>2003</v>
      </c>
      <c r="D1213" s="20">
        <v>47655</v>
      </c>
      <c r="E1213" s="21">
        <v>327701.3</v>
      </c>
      <c r="F1213" s="20">
        <v>20.2</v>
      </c>
      <c r="G1213" s="20">
        <v>427.83</v>
      </c>
    </row>
    <row r="1214" spans="1:7" x14ac:dyDescent="0.35">
      <c r="A1214" s="20" t="s">
        <v>30</v>
      </c>
      <c r="B1214" s="20" t="s">
        <v>28</v>
      </c>
      <c r="C1214" s="20">
        <v>2002</v>
      </c>
      <c r="D1214" s="22">
        <v>1478</v>
      </c>
      <c r="E1214" s="21">
        <v>50385.7</v>
      </c>
      <c r="F1214" s="20">
        <v>15.5</v>
      </c>
      <c r="G1214" s="22">
        <v>153.13</v>
      </c>
    </row>
    <row r="1215" spans="1:7" x14ac:dyDescent="0.35">
      <c r="A1215" s="20" t="s">
        <v>31</v>
      </c>
      <c r="B1215" s="20" t="s">
        <v>28</v>
      </c>
      <c r="C1215" s="20">
        <v>2002</v>
      </c>
      <c r="D1215" s="22">
        <v>92193</v>
      </c>
      <c r="E1215" s="21">
        <v>594746.1</v>
      </c>
      <c r="F1215" s="20">
        <v>23.6</v>
      </c>
      <c r="G1215" s="22">
        <v>682.85</v>
      </c>
    </row>
    <row r="1216" spans="1:7" x14ac:dyDescent="0.35">
      <c r="A1216" s="20" t="s">
        <v>3</v>
      </c>
      <c r="B1216" s="20" t="s">
        <v>28</v>
      </c>
      <c r="C1216" s="20">
        <v>2002</v>
      </c>
      <c r="D1216" s="22">
        <v>15731</v>
      </c>
      <c r="E1216" s="21">
        <v>117874.9</v>
      </c>
      <c r="F1216" s="20">
        <v>20.5</v>
      </c>
      <c r="G1216" s="22">
        <v>158.26</v>
      </c>
    </row>
    <row r="1217" spans="1:7" x14ac:dyDescent="0.35">
      <c r="A1217" s="20" t="s">
        <v>97</v>
      </c>
      <c r="B1217" s="20" t="s">
        <v>28</v>
      </c>
      <c r="C1217" s="20">
        <v>2002</v>
      </c>
      <c r="D1217" s="22">
        <v>269</v>
      </c>
      <c r="E1217" s="21">
        <v>1352.7</v>
      </c>
      <c r="F1217" s="20">
        <v>20.9</v>
      </c>
      <c r="G1217" s="22">
        <v>135.44999999999999</v>
      </c>
    </row>
    <row r="1218" spans="1:7" x14ac:dyDescent="0.35">
      <c r="A1218" s="20" t="s">
        <v>108</v>
      </c>
      <c r="B1218" s="20" t="s">
        <v>28</v>
      </c>
      <c r="C1218" s="20">
        <v>2002</v>
      </c>
      <c r="D1218" s="22">
        <v>51</v>
      </c>
      <c r="E1218" s="21">
        <v>12.9</v>
      </c>
      <c r="F1218" s="20">
        <v>23.8</v>
      </c>
      <c r="G1218" s="22"/>
    </row>
    <row r="1219" spans="1:7" x14ac:dyDescent="0.35">
      <c r="A1219" s="20" t="s">
        <v>4</v>
      </c>
      <c r="B1219" s="20" t="s">
        <v>28</v>
      </c>
      <c r="C1219" s="20">
        <v>2002</v>
      </c>
      <c r="D1219" s="22">
        <v>35003</v>
      </c>
      <c r="E1219" s="21">
        <v>312937.09999999998</v>
      </c>
      <c r="F1219" s="20">
        <v>21.1</v>
      </c>
      <c r="G1219" s="22">
        <v>115.12</v>
      </c>
    </row>
    <row r="1220" spans="1:7" x14ac:dyDescent="0.35">
      <c r="A1220" s="20" t="s">
        <v>5</v>
      </c>
      <c r="B1220" s="20" t="s">
        <v>28</v>
      </c>
      <c r="C1220" s="20">
        <v>2002</v>
      </c>
      <c r="D1220" s="22">
        <v>1524</v>
      </c>
      <c r="E1220" s="21">
        <v>5475.5</v>
      </c>
      <c r="F1220" s="20">
        <v>23.6</v>
      </c>
      <c r="G1220" s="22">
        <v>986.25</v>
      </c>
    </row>
    <row r="1221" spans="1:7" x14ac:dyDescent="0.35">
      <c r="A1221" s="20" t="s">
        <v>6</v>
      </c>
      <c r="B1221" s="20" t="s">
        <v>28</v>
      </c>
      <c r="C1221" s="20">
        <v>2002</v>
      </c>
      <c r="D1221" s="22">
        <v>41</v>
      </c>
      <c r="E1221" s="21">
        <v>19.8</v>
      </c>
      <c r="F1221" s="20">
        <v>23.7</v>
      </c>
      <c r="G1221" s="22">
        <v>1958.33</v>
      </c>
    </row>
    <row r="1222" spans="1:7" x14ac:dyDescent="0.35">
      <c r="A1222" s="20" t="s">
        <v>8</v>
      </c>
      <c r="B1222" s="20" t="s">
        <v>28</v>
      </c>
      <c r="C1222" s="20">
        <v>2002</v>
      </c>
      <c r="D1222" s="22">
        <v>2180</v>
      </c>
      <c r="E1222" s="21">
        <v>12434.6</v>
      </c>
      <c r="F1222" s="20">
        <v>19.8</v>
      </c>
      <c r="G1222" s="22">
        <v>237.34</v>
      </c>
    </row>
    <row r="1223" spans="1:7" x14ac:dyDescent="0.35">
      <c r="A1223" s="20" t="s">
        <v>9</v>
      </c>
      <c r="B1223" s="20" t="s">
        <v>28</v>
      </c>
      <c r="C1223" s="20">
        <v>2002</v>
      </c>
      <c r="D1223" s="22">
        <v>53</v>
      </c>
      <c r="E1223" s="21">
        <v>313.3</v>
      </c>
      <c r="F1223" s="20">
        <v>23.5</v>
      </c>
      <c r="G1223" s="22">
        <v>1438.51</v>
      </c>
    </row>
    <row r="1224" spans="1:7" x14ac:dyDescent="0.35">
      <c r="A1224" s="20" t="s">
        <v>33</v>
      </c>
      <c r="B1224" s="20" t="s">
        <v>28</v>
      </c>
      <c r="C1224" s="20">
        <v>2002</v>
      </c>
      <c r="D1224" s="22">
        <v>849</v>
      </c>
      <c r="E1224" s="21">
        <v>7514.3</v>
      </c>
      <c r="F1224" s="20">
        <v>23.6</v>
      </c>
      <c r="G1224" s="22">
        <v>333.55</v>
      </c>
    </row>
    <row r="1225" spans="1:7" x14ac:dyDescent="0.35">
      <c r="A1225" s="20" t="s">
        <v>10</v>
      </c>
      <c r="B1225" s="20" t="s">
        <v>28</v>
      </c>
      <c r="C1225" s="20">
        <v>2002</v>
      </c>
      <c r="D1225" s="22">
        <v>4179</v>
      </c>
      <c r="E1225" s="21">
        <v>45327.5</v>
      </c>
      <c r="F1225" s="20">
        <v>23.1</v>
      </c>
      <c r="G1225" s="22">
        <v>146.29</v>
      </c>
    </row>
    <row r="1226" spans="1:7" x14ac:dyDescent="0.35">
      <c r="A1226" s="20" t="s">
        <v>11</v>
      </c>
      <c r="B1226" s="20" t="s">
        <v>28</v>
      </c>
      <c r="C1226" s="20">
        <v>2002</v>
      </c>
      <c r="D1226" s="22">
        <v>140</v>
      </c>
      <c r="E1226" s="21">
        <v>968.6</v>
      </c>
      <c r="F1226" s="20">
        <v>23.9</v>
      </c>
      <c r="G1226" s="22">
        <v>653.26</v>
      </c>
    </row>
    <row r="1227" spans="1:7" x14ac:dyDescent="0.35">
      <c r="A1227" s="20" t="s">
        <v>23</v>
      </c>
      <c r="B1227" s="20" t="s">
        <v>28</v>
      </c>
      <c r="C1227" s="20">
        <v>2002</v>
      </c>
      <c r="D1227" s="22">
        <v>2828</v>
      </c>
      <c r="E1227" s="21">
        <v>1341.7</v>
      </c>
      <c r="F1227" s="20">
        <v>22.2</v>
      </c>
      <c r="G1227" s="22">
        <v>139.57</v>
      </c>
    </row>
    <row r="1228" spans="1:7" x14ac:dyDescent="0.35">
      <c r="A1228" s="20" t="s">
        <v>34</v>
      </c>
      <c r="B1228" s="20" t="s">
        <v>28</v>
      </c>
      <c r="C1228" s="20">
        <v>2002</v>
      </c>
      <c r="D1228" s="22">
        <v>659</v>
      </c>
      <c r="E1228" s="21">
        <v>4681.7</v>
      </c>
      <c r="F1228" s="20">
        <v>21.1</v>
      </c>
      <c r="G1228" s="22">
        <v>104.8</v>
      </c>
    </row>
    <row r="1229" spans="1:7" x14ac:dyDescent="0.35">
      <c r="A1229" s="20" t="s">
        <v>13</v>
      </c>
      <c r="B1229" s="20" t="s">
        <v>28</v>
      </c>
      <c r="C1229" s="20">
        <v>2002</v>
      </c>
      <c r="D1229" s="22">
        <v>689</v>
      </c>
      <c r="E1229" s="21">
        <v>1697.9</v>
      </c>
      <c r="F1229" s="20">
        <v>23.1</v>
      </c>
      <c r="G1229" s="22">
        <v>1245.55</v>
      </c>
    </row>
    <row r="1230" spans="1:7" x14ac:dyDescent="0.35">
      <c r="A1230" s="20" t="s">
        <v>35</v>
      </c>
      <c r="B1230" s="20" t="s">
        <v>28</v>
      </c>
      <c r="C1230" s="20">
        <v>2002</v>
      </c>
      <c r="D1230" s="22">
        <v>1782</v>
      </c>
      <c r="E1230" s="21">
        <v>17318.900000000001</v>
      </c>
      <c r="F1230" s="20">
        <v>22.3</v>
      </c>
      <c r="G1230" s="22">
        <v>769.83</v>
      </c>
    </row>
    <row r="1231" spans="1:7" x14ac:dyDescent="0.35">
      <c r="A1231" s="20" t="s">
        <v>14</v>
      </c>
      <c r="B1231" s="20" t="s">
        <v>28</v>
      </c>
      <c r="C1231" s="20">
        <v>2002</v>
      </c>
      <c r="D1231" s="22">
        <v>112</v>
      </c>
      <c r="E1231" s="21">
        <v>421.2</v>
      </c>
      <c r="F1231" s="20">
        <v>23.9</v>
      </c>
      <c r="G1231" s="22">
        <v>1805.44</v>
      </c>
    </row>
    <row r="1232" spans="1:7" x14ac:dyDescent="0.35">
      <c r="A1232" s="20" t="s">
        <v>15</v>
      </c>
      <c r="B1232" s="20" t="s">
        <v>28</v>
      </c>
      <c r="C1232" s="20">
        <v>2002</v>
      </c>
      <c r="D1232" s="22">
        <v>12345</v>
      </c>
      <c r="E1232" s="21">
        <v>76580.800000000003</v>
      </c>
      <c r="F1232" s="20">
        <v>23</v>
      </c>
      <c r="G1232" s="22">
        <v>816.13</v>
      </c>
    </row>
    <row r="1233" spans="1:7" x14ac:dyDescent="0.35">
      <c r="A1233" s="20" t="s">
        <v>16</v>
      </c>
      <c r="B1233" s="20" t="s">
        <v>28</v>
      </c>
      <c r="C1233" s="20">
        <v>2002</v>
      </c>
      <c r="D1233" s="22">
        <v>147</v>
      </c>
      <c r="E1233" s="21">
        <v>565.29999999999995</v>
      </c>
      <c r="F1233" s="20">
        <v>23.8</v>
      </c>
      <c r="G1233" s="22">
        <v>1816.43</v>
      </c>
    </row>
    <row r="1234" spans="1:7" x14ac:dyDescent="0.35">
      <c r="A1234" s="20" t="s">
        <v>17</v>
      </c>
      <c r="B1234" s="20" t="s">
        <v>28</v>
      </c>
      <c r="C1234" s="20">
        <v>2002</v>
      </c>
      <c r="D1234" s="22">
        <v>1161</v>
      </c>
      <c r="E1234" s="21">
        <v>9084.4</v>
      </c>
      <c r="F1234" s="20">
        <v>22</v>
      </c>
      <c r="G1234" s="22">
        <v>590.84</v>
      </c>
    </row>
    <row r="1235" spans="1:7" x14ac:dyDescent="0.35">
      <c r="A1235" s="20" t="s">
        <v>100</v>
      </c>
      <c r="B1235" s="20" t="s">
        <v>28</v>
      </c>
      <c r="C1235" s="20">
        <v>2002</v>
      </c>
      <c r="D1235" s="22">
        <v>312</v>
      </c>
      <c r="E1235" s="21">
        <v>1263.9000000000001</v>
      </c>
      <c r="F1235" s="20">
        <v>20</v>
      </c>
      <c r="G1235" s="22">
        <v>96.96</v>
      </c>
    </row>
    <row r="1236" spans="1:7" x14ac:dyDescent="0.35">
      <c r="A1236" s="20" t="s">
        <v>18</v>
      </c>
      <c r="B1236" s="20" t="s">
        <v>28</v>
      </c>
      <c r="C1236" s="20">
        <v>2002</v>
      </c>
      <c r="D1236" s="22">
        <v>567</v>
      </c>
      <c r="E1236" s="21">
        <v>7581.4</v>
      </c>
      <c r="F1236" s="20">
        <v>23.2</v>
      </c>
      <c r="G1236" s="22">
        <v>246.33</v>
      </c>
    </row>
    <row r="1237" spans="1:7" x14ac:dyDescent="0.35">
      <c r="A1237" s="20" t="s">
        <v>19</v>
      </c>
      <c r="B1237" s="20" t="s">
        <v>28</v>
      </c>
      <c r="C1237" s="20">
        <v>2002</v>
      </c>
      <c r="D1237" s="22">
        <v>118</v>
      </c>
      <c r="E1237" s="21">
        <v>99.5</v>
      </c>
      <c r="F1237" s="20">
        <v>23.5</v>
      </c>
      <c r="G1237" s="22">
        <v>1273.1600000000001</v>
      </c>
    </row>
    <row r="1238" spans="1:7" x14ac:dyDescent="0.35">
      <c r="A1238" s="20" t="s">
        <v>22</v>
      </c>
      <c r="B1238" s="20" t="s">
        <v>28</v>
      </c>
      <c r="C1238" s="20">
        <v>2002</v>
      </c>
      <c r="D1238" s="22">
        <v>1672</v>
      </c>
      <c r="E1238" s="21">
        <v>9629.9</v>
      </c>
      <c r="F1238" s="20">
        <v>25.1</v>
      </c>
      <c r="G1238" s="22">
        <v>866.77</v>
      </c>
    </row>
    <row r="1239" spans="1:7" x14ac:dyDescent="0.35">
      <c r="A1239" s="20" t="s">
        <v>38</v>
      </c>
      <c r="B1239" s="20" t="s">
        <v>28</v>
      </c>
      <c r="C1239" s="20">
        <v>2002</v>
      </c>
      <c r="D1239" s="22">
        <v>1737</v>
      </c>
      <c r="E1239" s="21">
        <v>7659.8</v>
      </c>
      <c r="F1239" s="20">
        <v>22.4</v>
      </c>
      <c r="G1239" s="22">
        <v>880.18</v>
      </c>
    </row>
    <row r="1240" spans="1:7" x14ac:dyDescent="0.35">
      <c r="A1240" s="20" t="s">
        <v>74</v>
      </c>
      <c r="B1240" s="20" t="s">
        <v>73</v>
      </c>
      <c r="C1240" s="20">
        <v>2002</v>
      </c>
      <c r="D1240" s="22">
        <v>1280</v>
      </c>
      <c r="E1240" s="21">
        <v>3979.5</v>
      </c>
      <c r="F1240" s="20">
        <v>22.3</v>
      </c>
      <c r="G1240" s="22">
        <v>361.63</v>
      </c>
    </row>
    <row r="1241" spans="1:7" x14ac:dyDescent="0.35">
      <c r="A1241" s="20" t="s">
        <v>40</v>
      </c>
      <c r="B1241" s="20" t="s">
        <v>73</v>
      </c>
      <c r="C1241" s="20">
        <v>2002</v>
      </c>
      <c r="D1241" s="22">
        <v>9816</v>
      </c>
      <c r="E1241" s="21">
        <v>90118</v>
      </c>
      <c r="F1241" s="20">
        <v>24.5</v>
      </c>
      <c r="G1241" s="22">
        <v>203.43</v>
      </c>
    </row>
    <row r="1242" spans="1:7" x14ac:dyDescent="0.35">
      <c r="A1242" s="20" t="s">
        <v>41</v>
      </c>
      <c r="B1242" s="20" t="s">
        <v>73</v>
      </c>
      <c r="C1242" s="20">
        <v>2002</v>
      </c>
      <c r="D1242" s="22">
        <v>2994</v>
      </c>
      <c r="E1242" s="21">
        <v>13694</v>
      </c>
      <c r="F1242" s="20">
        <v>25.1</v>
      </c>
      <c r="G1242" s="22">
        <v>1697.46</v>
      </c>
    </row>
    <row r="1243" spans="1:7" x14ac:dyDescent="0.35">
      <c r="A1243" s="20" t="s">
        <v>42</v>
      </c>
      <c r="B1243" s="20" t="s">
        <v>73</v>
      </c>
      <c r="C1243" s="20">
        <v>2002</v>
      </c>
      <c r="D1243" s="22">
        <v>62451</v>
      </c>
      <c r="E1243" s="21">
        <v>379161.1</v>
      </c>
      <c r="F1243" s="20">
        <v>24.8</v>
      </c>
      <c r="G1243" s="22">
        <v>1027.96</v>
      </c>
    </row>
    <row r="1244" spans="1:7" x14ac:dyDescent="0.35">
      <c r="A1244" s="20" t="s">
        <v>43</v>
      </c>
      <c r="B1244" s="20" t="s">
        <v>73</v>
      </c>
      <c r="C1244" s="20">
        <v>2002</v>
      </c>
      <c r="D1244" s="22">
        <v>6028</v>
      </c>
      <c r="E1244" s="21">
        <v>43301</v>
      </c>
      <c r="F1244" s="20">
        <v>23.2</v>
      </c>
      <c r="G1244" s="22">
        <v>179.14</v>
      </c>
    </row>
    <row r="1245" spans="1:7" x14ac:dyDescent="0.35">
      <c r="A1245" s="20" t="s">
        <v>45</v>
      </c>
      <c r="B1245" s="20" t="s">
        <v>73</v>
      </c>
      <c r="C1245" s="20">
        <v>2002</v>
      </c>
      <c r="D1245" s="22">
        <v>1657</v>
      </c>
      <c r="E1245" s="21">
        <v>10863.4</v>
      </c>
      <c r="F1245" s="20">
        <v>22</v>
      </c>
      <c r="G1245" s="22">
        <v>153.91999999999999</v>
      </c>
    </row>
    <row r="1246" spans="1:7" x14ac:dyDescent="0.35">
      <c r="A1246" s="20" t="s">
        <v>46</v>
      </c>
      <c r="B1246" s="20" t="s">
        <v>73</v>
      </c>
      <c r="C1246" s="20">
        <v>2002</v>
      </c>
      <c r="D1246" s="22">
        <v>305</v>
      </c>
      <c r="E1246" s="21">
        <v>2386.1</v>
      </c>
      <c r="F1246" s="20">
        <v>22.8</v>
      </c>
      <c r="G1246" s="22">
        <v>223.34</v>
      </c>
    </row>
    <row r="1247" spans="1:7" x14ac:dyDescent="0.35">
      <c r="A1247" s="20" t="s">
        <v>47</v>
      </c>
      <c r="B1247" s="20" t="s">
        <v>73</v>
      </c>
      <c r="C1247" s="20">
        <v>2002</v>
      </c>
      <c r="D1247" s="22">
        <v>65</v>
      </c>
      <c r="E1247" s="21">
        <v>323.8</v>
      </c>
      <c r="F1247" s="20">
        <v>22.8</v>
      </c>
      <c r="G1247" s="22">
        <v>1796.35</v>
      </c>
    </row>
    <row r="1248" spans="1:7" x14ac:dyDescent="0.35">
      <c r="A1248" s="20" t="s">
        <v>85</v>
      </c>
      <c r="B1248" s="20" t="s">
        <v>73</v>
      </c>
      <c r="C1248" s="20">
        <v>2002</v>
      </c>
      <c r="D1248" s="22">
        <v>116</v>
      </c>
      <c r="E1248" s="21">
        <v>578.20000000000005</v>
      </c>
      <c r="F1248" s="20">
        <v>22.9</v>
      </c>
      <c r="G1248" s="22">
        <v>271.14</v>
      </c>
    </row>
    <row r="1249" spans="1:7" x14ac:dyDescent="0.35">
      <c r="A1249" s="20" t="s">
        <v>49</v>
      </c>
      <c r="B1249" s="20" t="s">
        <v>73</v>
      </c>
      <c r="C1249" s="20">
        <v>2002</v>
      </c>
      <c r="D1249" s="22">
        <v>90</v>
      </c>
      <c r="E1249" s="21">
        <v>413.1</v>
      </c>
      <c r="F1249" s="20">
        <v>23.8</v>
      </c>
      <c r="G1249" s="22">
        <v>1743.96</v>
      </c>
    </row>
    <row r="1250" spans="1:7" x14ac:dyDescent="0.35">
      <c r="A1250" s="20" t="s">
        <v>75</v>
      </c>
      <c r="B1250" s="20" t="s">
        <v>73</v>
      </c>
      <c r="C1250" s="20">
        <v>2002</v>
      </c>
      <c r="D1250" s="22">
        <v>620</v>
      </c>
      <c r="E1250" s="21">
        <v>3162.9</v>
      </c>
      <c r="F1250" s="20">
        <v>22.7</v>
      </c>
      <c r="G1250" s="22">
        <v>461.15</v>
      </c>
    </row>
    <row r="1251" spans="1:7" x14ac:dyDescent="0.35">
      <c r="A1251" s="20" t="s">
        <v>88</v>
      </c>
      <c r="B1251" s="20" t="s">
        <v>73</v>
      </c>
      <c r="C1251" s="20">
        <v>2002</v>
      </c>
      <c r="D1251" s="22">
        <v>434</v>
      </c>
      <c r="E1251" s="21"/>
      <c r="F1251" s="20"/>
      <c r="G1251" s="22"/>
    </row>
    <row r="1252" spans="1:7" x14ac:dyDescent="0.35">
      <c r="A1252" s="20" t="s">
        <v>76</v>
      </c>
      <c r="B1252" s="20" t="s">
        <v>73</v>
      </c>
      <c r="C1252" s="20">
        <v>2002</v>
      </c>
      <c r="D1252" s="22">
        <v>9460</v>
      </c>
      <c r="E1252" s="21">
        <v>98825</v>
      </c>
      <c r="F1252" s="20">
        <v>21.5</v>
      </c>
      <c r="G1252" s="22">
        <v>151.9</v>
      </c>
    </row>
    <row r="1253" spans="1:7" x14ac:dyDescent="0.35">
      <c r="A1253" s="20" t="s">
        <v>89</v>
      </c>
      <c r="B1253" s="20" t="s">
        <v>73</v>
      </c>
      <c r="C1253" s="20">
        <v>2002</v>
      </c>
      <c r="D1253" s="22">
        <v>103</v>
      </c>
      <c r="E1253" s="21">
        <v>202.1</v>
      </c>
      <c r="F1253" s="20">
        <v>24</v>
      </c>
      <c r="G1253" s="22"/>
    </row>
    <row r="1254" spans="1:7" x14ac:dyDescent="0.35">
      <c r="A1254" s="20" t="s">
        <v>53</v>
      </c>
      <c r="B1254" s="20" t="s">
        <v>73</v>
      </c>
      <c r="C1254" s="20">
        <v>2002</v>
      </c>
      <c r="D1254" s="22">
        <v>704</v>
      </c>
      <c r="E1254" s="21">
        <v>3452.8</v>
      </c>
      <c r="F1254" s="20">
        <v>24.7</v>
      </c>
      <c r="G1254" s="22">
        <v>882.67</v>
      </c>
    </row>
    <row r="1255" spans="1:7" x14ac:dyDescent="0.35">
      <c r="A1255" s="20" t="s">
        <v>54</v>
      </c>
      <c r="B1255" s="20" t="s">
        <v>73</v>
      </c>
      <c r="C1255" s="20">
        <v>2002</v>
      </c>
      <c r="D1255" s="22">
        <v>47464</v>
      </c>
      <c r="E1255" s="21">
        <v>306930</v>
      </c>
      <c r="F1255" s="20">
        <v>24.8</v>
      </c>
      <c r="G1255" s="22">
        <v>859.34</v>
      </c>
    </row>
    <row r="1256" spans="1:7" x14ac:dyDescent="0.35">
      <c r="A1256" s="20" t="s">
        <v>77</v>
      </c>
      <c r="B1256" s="20" t="s">
        <v>73</v>
      </c>
      <c r="C1256" s="20">
        <v>2002</v>
      </c>
      <c r="D1256" s="22">
        <v>211</v>
      </c>
      <c r="E1256" s="21">
        <v>716.5</v>
      </c>
      <c r="F1256" s="20">
        <v>21</v>
      </c>
      <c r="G1256" s="22">
        <v>1759.1</v>
      </c>
    </row>
    <row r="1257" spans="1:7" x14ac:dyDescent="0.35">
      <c r="A1257" s="20" t="s">
        <v>55</v>
      </c>
      <c r="B1257" s="20" t="s">
        <v>73</v>
      </c>
      <c r="C1257" s="20">
        <v>2002</v>
      </c>
      <c r="D1257" s="22">
        <v>724</v>
      </c>
      <c r="E1257" s="21">
        <v>10124.299999999999</v>
      </c>
      <c r="F1257" s="20">
        <v>24.5</v>
      </c>
      <c r="G1257" s="22">
        <v>162</v>
      </c>
    </row>
    <row r="1258" spans="1:7" x14ac:dyDescent="0.35">
      <c r="A1258" s="20" t="s">
        <v>78</v>
      </c>
      <c r="B1258" s="20" t="s">
        <v>73</v>
      </c>
      <c r="C1258" s="20">
        <v>2002</v>
      </c>
      <c r="D1258" s="22">
        <v>495</v>
      </c>
      <c r="E1258" s="21">
        <v>1410.3</v>
      </c>
      <c r="F1258" s="20">
        <v>24.9</v>
      </c>
      <c r="G1258" s="22">
        <v>1847.17</v>
      </c>
    </row>
    <row r="1259" spans="1:7" x14ac:dyDescent="0.35">
      <c r="A1259" s="20" t="s">
        <v>57</v>
      </c>
      <c r="B1259" s="20" t="s">
        <v>73</v>
      </c>
      <c r="C1259" s="20">
        <v>2002</v>
      </c>
      <c r="D1259" s="22">
        <v>177</v>
      </c>
      <c r="E1259" s="21">
        <v>447.2</v>
      </c>
      <c r="F1259" s="20">
        <v>24.1</v>
      </c>
      <c r="G1259" s="22">
        <v>1604.96</v>
      </c>
    </row>
    <row r="1260" spans="1:7" x14ac:dyDescent="0.35">
      <c r="A1260" s="20" t="s">
        <v>69</v>
      </c>
      <c r="B1260" s="20" t="s">
        <v>73</v>
      </c>
      <c r="C1260" s="20">
        <v>2002</v>
      </c>
      <c r="D1260" s="22">
        <v>3291</v>
      </c>
      <c r="E1260" s="21">
        <v>10408.1</v>
      </c>
      <c r="F1260" s="20">
        <v>24.4</v>
      </c>
      <c r="G1260" s="22">
        <v>790.15</v>
      </c>
    </row>
    <row r="1261" spans="1:7" x14ac:dyDescent="0.35">
      <c r="A1261" s="20" t="s">
        <v>58</v>
      </c>
      <c r="B1261" s="20" t="s">
        <v>73</v>
      </c>
      <c r="C1261" s="20">
        <v>2002</v>
      </c>
      <c r="D1261" s="22">
        <v>505</v>
      </c>
      <c r="E1261" s="21">
        <v>3052.4</v>
      </c>
      <c r="F1261" s="20">
        <v>24.3</v>
      </c>
      <c r="G1261" s="22">
        <v>1468.33</v>
      </c>
    </row>
    <row r="1262" spans="1:7" x14ac:dyDescent="0.35">
      <c r="A1262" s="20" t="s">
        <v>59</v>
      </c>
      <c r="B1262" s="20" t="s">
        <v>73</v>
      </c>
      <c r="C1262" s="20">
        <v>2002</v>
      </c>
      <c r="D1262" s="22">
        <v>3260</v>
      </c>
      <c r="E1262" s="21">
        <v>18185.400000000001</v>
      </c>
      <c r="F1262" s="20">
        <v>24.9</v>
      </c>
      <c r="G1262" s="22">
        <v>975.42</v>
      </c>
    </row>
    <row r="1263" spans="1:7" x14ac:dyDescent="0.35">
      <c r="A1263" s="20" t="s">
        <v>60</v>
      </c>
      <c r="B1263" s="20" t="s">
        <v>73</v>
      </c>
      <c r="C1263" s="20">
        <v>2002</v>
      </c>
      <c r="D1263" s="22">
        <v>16815</v>
      </c>
      <c r="E1263" s="21">
        <v>53390.8</v>
      </c>
      <c r="F1263" s="20">
        <v>24</v>
      </c>
      <c r="G1263" s="22">
        <v>1779.4</v>
      </c>
    </row>
    <row r="1264" spans="1:7" x14ac:dyDescent="0.35">
      <c r="A1264" s="20" t="s">
        <v>62</v>
      </c>
      <c r="B1264" s="20" t="s">
        <v>73</v>
      </c>
      <c r="C1264" s="20">
        <v>2002</v>
      </c>
      <c r="D1264" s="22">
        <v>108</v>
      </c>
      <c r="E1264" s="21">
        <v>827.2</v>
      </c>
      <c r="F1264" s="20">
        <v>24.2</v>
      </c>
      <c r="G1264" s="22">
        <v>715.53</v>
      </c>
    </row>
    <row r="1265" spans="1:7" x14ac:dyDescent="0.35">
      <c r="A1265" s="20" t="s">
        <v>63</v>
      </c>
      <c r="B1265" s="20" t="s">
        <v>73</v>
      </c>
      <c r="C1265" s="20">
        <v>2002</v>
      </c>
      <c r="D1265" s="22">
        <v>547</v>
      </c>
      <c r="E1265" s="21">
        <v>3785.5</v>
      </c>
      <c r="F1265" s="20">
        <v>23.7</v>
      </c>
      <c r="G1265" s="22">
        <v>127.62</v>
      </c>
    </row>
    <row r="1266" spans="1:7" x14ac:dyDescent="0.35">
      <c r="A1266" s="20" t="s">
        <v>80</v>
      </c>
      <c r="B1266" s="20" t="s">
        <v>73</v>
      </c>
      <c r="C1266" s="20">
        <v>2002</v>
      </c>
      <c r="D1266" s="22">
        <v>12391</v>
      </c>
      <c r="E1266" s="21">
        <v>184189.3</v>
      </c>
      <c r="F1266" s="20">
        <v>23.9</v>
      </c>
      <c r="G1266" s="22">
        <v>170.09</v>
      </c>
    </row>
    <row r="1267" spans="1:7" x14ac:dyDescent="0.35">
      <c r="A1267" s="20" t="s">
        <v>64</v>
      </c>
      <c r="B1267" s="20" t="s">
        <v>73</v>
      </c>
      <c r="C1267" s="20">
        <v>2002</v>
      </c>
      <c r="D1267" s="22">
        <v>7924</v>
      </c>
      <c r="E1267" s="21">
        <v>75680.2</v>
      </c>
      <c r="F1267" s="20">
        <v>24.3</v>
      </c>
      <c r="G1267" s="22">
        <v>235.79</v>
      </c>
    </row>
    <row r="1268" spans="1:7" x14ac:dyDescent="0.35">
      <c r="A1268" s="20" t="s">
        <v>90</v>
      </c>
      <c r="B1268" s="20" t="s">
        <v>73</v>
      </c>
      <c r="C1268" s="20">
        <v>2002</v>
      </c>
      <c r="D1268" s="22">
        <v>659</v>
      </c>
      <c r="E1268" s="21">
        <v>4706</v>
      </c>
      <c r="F1268" s="20">
        <v>23.6</v>
      </c>
      <c r="G1268" s="22">
        <v>193.78</v>
      </c>
    </row>
    <row r="1269" spans="1:7" x14ac:dyDescent="0.35">
      <c r="A1269" s="20" t="s">
        <v>81</v>
      </c>
      <c r="B1269" s="20" t="s">
        <v>73</v>
      </c>
      <c r="C1269" s="20">
        <v>2002</v>
      </c>
      <c r="D1269" s="22">
        <v>2560</v>
      </c>
      <c r="E1269" s="21">
        <v>14460.4</v>
      </c>
      <c r="F1269" s="20">
        <v>23.4</v>
      </c>
      <c r="G1269" s="22">
        <v>737.82</v>
      </c>
    </row>
    <row r="1270" spans="1:7" x14ac:dyDescent="0.35">
      <c r="A1270" s="20" t="s">
        <v>83</v>
      </c>
      <c r="B1270" s="20" t="s">
        <v>73</v>
      </c>
      <c r="C1270" s="20">
        <v>2002</v>
      </c>
      <c r="D1270" s="22">
        <v>11909</v>
      </c>
      <c r="E1270" s="21">
        <v>101540.9</v>
      </c>
      <c r="F1270" s="20">
        <v>25.3</v>
      </c>
      <c r="G1270" s="22">
        <v>674.2</v>
      </c>
    </row>
    <row r="1271" spans="1:7" x14ac:dyDescent="0.35">
      <c r="A1271" s="20" t="s">
        <v>82</v>
      </c>
      <c r="B1271" s="20" t="s">
        <v>73</v>
      </c>
      <c r="C1271" s="20">
        <v>2002</v>
      </c>
      <c r="D1271" s="22">
        <v>617</v>
      </c>
      <c r="E1271" s="21">
        <v>3008.8</v>
      </c>
      <c r="F1271" s="20">
        <v>23.9</v>
      </c>
      <c r="G1271" s="22">
        <v>289.51</v>
      </c>
    </row>
    <row r="1272" spans="1:7" x14ac:dyDescent="0.35">
      <c r="A1272" s="20" t="s">
        <v>84</v>
      </c>
      <c r="B1272" s="20" t="s">
        <v>73</v>
      </c>
      <c r="C1272" s="20">
        <v>2002</v>
      </c>
      <c r="D1272" s="22">
        <v>35</v>
      </c>
      <c r="E1272" s="21">
        <v>172.1</v>
      </c>
      <c r="F1272" s="20">
        <v>24.6</v>
      </c>
      <c r="G1272" s="22">
        <v>751.21</v>
      </c>
    </row>
    <row r="1273" spans="1:7" x14ac:dyDescent="0.35">
      <c r="A1273" s="20" t="s">
        <v>68</v>
      </c>
      <c r="B1273" s="20" t="s">
        <v>73</v>
      </c>
      <c r="C1273" s="20">
        <v>2002</v>
      </c>
      <c r="D1273" s="22">
        <v>47542</v>
      </c>
      <c r="E1273" s="21">
        <v>369736.6</v>
      </c>
      <c r="F1273" s="20">
        <v>20.8</v>
      </c>
      <c r="G1273" s="22">
        <v>476.15</v>
      </c>
    </row>
    <row r="1274" spans="1:7" x14ac:dyDescent="0.35">
      <c r="A1274" s="20" t="s">
        <v>30</v>
      </c>
      <c r="B1274" s="20" t="s">
        <v>28</v>
      </c>
      <c r="C1274" s="20">
        <v>2001</v>
      </c>
      <c r="D1274" s="22">
        <v>1853</v>
      </c>
      <c r="E1274" s="21">
        <v>46612.5</v>
      </c>
      <c r="F1274" s="20">
        <v>16.3</v>
      </c>
      <c r="G1274" s="20">
        <v>167.49</v>
      </c>
    </row>
    <row r="1275" spans="1:7" x14ac:dyDescent="0.35">
      <c r="A1275" s="20" t="s">
        <v>31</v>
      </c>
      <c r="B1275" s="20" t="s">
        <v>28</v>
      </c>
      <c r="C1275" s="20">
        <v>2001</v>
      </c>
      <c r="D1275" s="22">
        <v>93316</v>
      </c>
      <c r="E1275" s="21">
        <v>568295.19999999995</v>
      </c>
      <c r="F1275" s="20">
        <v>24</v>
      </c>
      <c r="G1275" s="20">
        <v>845.83</v>
      </c>
    </row>
    <row r="1276" spans="1:7" x14ac:dyDescent="0.35">
      <c r="A1276" s="20" t="s">
        <v>3</v>
      </c>
      <c r="B1276" s="20" t="s">
        <v>28</v>
      </c>
      <c r="C1276" s="20">
        <v>2001</v>
      </c>
      <c r="D1276" s="22">
        <v>17968</v>
      </c>
      <c r="E1276" s="21">
        <v>129467.2</v>
      </c>
      <c r="F1276" s="20">
        <v>20.6</v>
      </c>
      <c r="G1276" s="20">
        <v>174.21</v>
      </c>
    </row>
    <row r="1277" spans="1:7" x14ac:dyDescent="0.35">
      <c r="A1277" s="20" t="s">
        <v>97</v>
      </c>
      <c r="B1277" s="20" t="s">
        <v>28</v>
      </c>
      <c r="C1277" s="20">
        <v>2001</v>
      </c>
      <c r="D1277" s="22">
        <v>274</v>
      </c>
      <c r="E1277" s="21">
        <v>1882</v>
      </c>
      <c r="F1277" s="20">
        <v>24</v>
      </c>
      <c r="G1277" s="20">
        <v>182.44</v>
      </c>
    </row>
    <row r="1278" spans="1:7" x14ac:dyDescent="0.35">
      <c r="A1278" s="20" t="s">
        <v>4</v>
      </c>
      <c r="B1278" s="20" t="s">
        <v>28</v>
      </c>
      <c r="C1278" s="20">
        <v>2001</v>
      </c>
      <c r="D1278" s="22">
        <v>39474</v>
      </c>
      <c r="E1278" s="21">
        <v>350113.6</v>
      </c>
      <c r="F1278" s="20">
        <v>21.4</v>
      </c>
      <c r="G1278" s="20">
        <v>129.37</v>
      </c>
    </row>
    <row r="1279" spans="1:7" x14ac:dyDescent="0.35">
      <c r="A1279" s="20" t="s">
        <v>5</v>
      </c>
      <c r="B1279" s="20" t="s">
        <v>28</v>
      </c>
      <c r="C1279" s="20">
        <v>2001</v>
      </c>
      <c r="D1279" s="22">
        <v>1518</v>
      </c>
      <c r="E1279" s="21">
        <v>8117.9</v>
      </c>
      <c r="F1279" s="20">
        <v>23.9</v>
      </c>
      <c r="G1279" s="20">
        <v>991.34</v>
      </c>
    </row>
    <row r="1280" spans="1:7" x14ac:dyDescent="0.35">
      <c r="A1280" s="20" t="s">
        <v>8</v>
      </c>
      <c r="B1280" s="20" t="s">
        <v>28</v>
      </c>
      <c r="C1280" s="20">
        <v>2001</v>
      </c>
      <c r="D1280" s="22">
        <v>2384</v>
      </c>
      <c r="E1280" s="21">
        <v>11635.3</v>
      </c>
      <c r="F1280" s="20">
        <v>20.2</v>
      </c>
      <c r="G1280" s="20">
        <v>247.8</v>
      </c>
    </row>
    <row r="1281" spans="1:7" x14ac:dyDescent="0.35">
      <c r="A1281" s="20" t="s">
        <v>9</v>
      </c>
      <c r="B1281" s="20" t="s">
        <v>28</v>
      </c>
      <c r="C1281" s="20">
        <v>2001</v>
      </c>
      <c r="D1281" s="22">
        <v>50</v>
      </c>
      <c r="E1281" s="21">
        <v>411.7</v>
      </c>
      <c r="F1281" s="20">
        <v>23.3</v>
      </c>
      <c r="G1281" s="20">
        <v>1467.38</v>
      </c>
    </row>
    <row r="1282" spans="1:7" x14ac:dyDescent="0.35">
      <c r="A1282" s="20" t="s">
        <v>33</v>
      </c>
      <c r="B1282" s="20" t="s">
        <v>28</v>
      </c>
      <c r="C1282" s="20">
        <v>2001</v>
      </c>
      <c r="D1282" s="22">
        <v>1080</v>
      </c>
      <c r="E1282" s="21">
        <v>6493.2</v>
      </c>
      <c r="F1282" s="20">
        <v>22.7</v>
      </c>
      <c r="G1282" s="20">
        <v>428.69</v>
      </c>
    </row>
    <row r="1283" spans="1:7" x14ac:dyDescent="0.35">
      <c r="A1283" s="20" t="s">
        <v>10</v>
      </c>
      <c r="B1283" s="20" t="s">
        <v>28</v>
      </c>
      <c r="C1283" s="20">
        <v>2001</v>
      </c>
      <c r="D1283" s="22">
        <v>4601</v>
      </c>
      <c r="E1283" s="21">
        <v>46088.9</v>
      </c>
      <c r="F1283" s="20">
        <v>23</v>
      </c>
      <c r="G1283" s="20">
        <v>173.3</v>
      </c>
    </row>
    <row r="1284" spans="1:7" x14ac:dyDescent="0.35">
      <c r="A1284" s="20" t="s">
        <v>11</v>
      </c>
      <c r="B1284" s="20" t="s">
        <v>28</v>
      </c>
      <c r="C1284" s="20">
        <v>2001</v>
      </c>
      <c r="D1284" s="22">
        <v>142</v>
      </c>
      <c r="E1284" s="21">
        <v>866.2</v>
      </c>
      <c r="F1284" s="20">
        <v>23.3</v>
      </c>
      <c r="G1284" s="20">
        <v>754.35</v>
      </c>
    </row>
    <row r="1285" spans="1:7" x14ac:dyDescent="0.35">
      <c r="A1285" s="20" t="s">
        <v>23</v>
      </c>
      <c r="B1285" s="20" t="s">
        <v>28</v>
      </c>
      <c r="C1285" s="20">
        <v>2001</v>
      </c>
      <c r="D1285" s="22">
        <v>1541</v>
      </c>
      <c r="E1285" s="21">
        <v>2213</v>
      </c>
      <c r="F1285" s="20">
        <v>22</v>
      </c>
      <c r="G1285" s="20">
        <v>355.19</v>
      </c>
    </row>
    <row r="1286" spans="1:7" x14ac:dyDescent="0.35">
      <c r="A1286" s="20" t="s">
        <v>34</v>
      </c>
      <c r="B1286" s="20" t="s">
        <v>28</v>
      </c>
      <c r="C1286" s="20">
        <v>2001</v>
      </c>
      <c r="D1286" s="22">
        <v>727</v>
      </c>
      <c r="E1286" s="21">
        <v>4137.3</v>
      </c>
      <c r="F1286" s="20">
        <v>21.5</v>
      </c>
      <c r="G1286" s="20">
        <v>113.27</v>
      </c>
    </row>
    <row r="1287" spans="1:7" x14ac:dyDescent="0.35">
      <c r="A1287" s="20" t="s">
        <v>13</v>
      </c>
      <c r="B1287" s="20" t="s">
        <v>28</v>
      </c>
      <c r="C1287" s="20">
        <v>2001</v>
      </c>
      <c r="D1287" s="22">
        <v>746</v>
      </c>
      <c r="E1287" s="21">
        <v>2740</v>
      </c>
      <c r="F1287" s="20">
        <v>22.7</v>
      </c>
      <c r="G1287" s="20">
        <v>1091.72</v>
      </c>
    </row>
    <row r="1288" spans="1:7" x14ac:dyDescent="0.35">
      <c r="A1288" s="20" t="s">
        <v>35</v>
      </c>
      <c r="B1288" s="20" t="s">
        <v>28</v>
      </c>
      <c r="C1288" s="20">
        <v>2001</v>
      </c>
      <c r="D1288" s="22">
        <v>1241</v>
      </c>
      <c r="E1288" s="21">
        <v>9625.7000000000007</v>
      </c>
      <c r="F1288" s="20">
        <v>22.4</v>
      </c>
      <c r="G1288" s="20">
        <v>928.34</v>
      </c>
    </row>
    <row r="1289" spans="1:7" x14ac:dyDescent="0.35">
      <c r="A1289" s="20" t="s">
        <v>14</v>
      </c>
      <c r="B1289" s="20" t="s">
        <v>28</v>
      </c>
      <c r="C1289" s="20">
        <v>2001</v>
      </c>
      <c r="D1289" s="22">
        <v>104</v>
      </c>
      <c r="E1289" s="21">
        <v>281</v>
      </c>
      <c r="F1289" s="20">
        <v>23.9</v>
      </c>
      <c r="G1289" s="20">
        <v>1768.81</v>
      </c>
    </row>
    <row r="1290" spans="1:7" x14ac:dyDescent="0.35">
      <c r="A1290" s="20" t="s">
        <v>15</v>
      </c>
      <c r="B1290" s="20" t="s">
        <v>28</v>
      </c>
      <c r="C1290" s="20">
        <v>2001</v>
      </c>
      <c r="D1290" s="22">
        <v>12257</v>
      </c>
      <c r="E1290" s="21">
        <v>75001.7</v>
      </c>
      <c r="F1290" s="20">
        <v>22.9</v>
      </c>
      <c r="G1290" s="20">
        <v>868.18</v>
      </c>
    </row>
    <row r="1291" spans="1:7" x14ac:dyDescent="0.35">
      <c r="A1291" s="20" t="s">
        <v>16</v>
      </c>
      <c r="B1291" s="20" t="s">
        <v>28</v>
      </c>
      <c r="C1291" s="20">
        <v>2001</v>
      </c>
      <c r="D1291" s="22">
        <v>145</v>
      </c>
      <c r="E1291" s="21">
        <v>409</v>
      </c>
      <c r="F1291" s="20">
        <v>23.8</v>
      </c>
      <c r="G1291" s="20">
        <v>1718.66</v>
      </c>
    </row>
    <row r="1292" spans="1:7" x14ac:dyDescent="0.35">
      <c r="A1292" s="20" t="s">
        <v>17</v>
      </c>
      <c r="B1292" s="20" t="s">
        <v>28</v>
      </c>
      <c r="C1292" s="20">
        <v>2001</v>
      </c>
      <c r="D1292" s="22">
        <v>1297</v>
      </c>
      <c r="E1292" s="21">
        <v>9389.2000000000007</v>
      </c>
      <c r="F1292" s="20">
        <v>22.6</v>
      </c>
      <c r="G1292" s="20">
        <v>630.28</v>
      </c>
    </row>
    <row r="1293" spans="1:7" x14ac:dyDescent="0.35">
      <c r="A1293" s="20" t="s">
        <v>100</v>
      </c>
      <c r="B1293" s="20" t="s">
        <v>28</v>
      </c>
      <c r="C1293" s="20">
        <v>2001</v>
      </c>
      <c r="D1293" s="22">
        <v>369</v>
      </c>
      <c r="E1293" s="21">
        <v>1186.9000000000001</v>
      </c>
      <c r="F1293" s="20">
        <v>19</v>
      </c>
      <c r="G1293" s="20">
        <v>177.39</v>
      </c>
    </row>
    <row r="1294" spans="1:7" x14ac:dyDescent="0.35">
      <c r="A1294" s="20" t="s">
        <v>18</v>
      </c>
      <c r="B1294" s="20" t="s">
        <v>28</v>
      </c>
      <c r="C1294" s="20">
        <v>2001</v>
      </c>
      <c r="D1294" s="22">
        <v>582</v>
      </c>
      <c r="E1294" s="21">
        <v>7447.9</v>
      </c>
      <c r="F1294" s="20">
        <v>22.9</v>
      </c>
      <c r="G1294" s="20">
        <v>255.35</v>
      </c>
    </row>
    <row r="1295" spans="1:7" x14ac:dyDescent="0.35">
      <c r="A1295" s="20" t="s">
        <v>19</v>
      </c>
      <c r="B1295" s="20" t="s">
        <v>28</v>
      </c>
      <c r="C1295" s="20">
        <v>2001</v>
      </c>
      <c r="D1295" s="22">
        <v>120</v>
      </c>
      <c r="E1295" s="21">
        <v>92.8</v>
      </c>
      <c r="F1295" s="20">
        <v>24.5</v>
      </c>
      <c r="G1295" s="20">
        <v>1567.79</v>
      </c>
    </row>
    <row r="1296" spans="1:7" x14ac:dyDescent="0.35">
      <c r="A1296" s="20" t="s">
        <v>22</v>
      </c>
      <c r="B1296" s="20" t="s">
        <v>28</v>
      </c>
      <c r="C1296" s="20">
        <v>2001</v>
      </c>
      <c r="D1296" s="22">
        <v>1574</v>
      </c>
      <c r="E1296" s="21">
        <v>7779.4</v>
      </c>
      <c r="F1296" s="20">
        <v>25.1</v>
      </c>
      <c r="G1296" s="20">
        <v>967.84</v>
      </c>
    </row>
    <row r="1297" spans="1:7" x14ac:dyDescent="0.35">
      <c r="A1297" s="20" t="s">
        <v>38</v>
      </c>
      <c r="B1297" s="20" t="s">
        <v>28</v>
      </c>
      <c r="C1297" s="20">
        <v>2001</v>
      </c>
      <c r="D1297" s="22">
        <v>1881</v>
      </c>
      <c r="E1297" s="21">
        <v>9074.4</v>
      </c>
      <c r="F1297" s="20">
        <v>21.7</v>
      </c>
      <c r="G1297" s="20">
        <v>895.1</v>
      </c>
    </row>
    <row r="1298" spans="1:7" x14ac:dyDescent="0.35">
      <c r="A1298" s="20" t="s">
        <v>74</v>
      </c>
      <c r="B1298" s="20" t="s">
        <v>73</v>
      </c>
      <c r="C1298" s="20">
        <v>2001</v>
      </c>
      <c r="D1298" s="22">
        <v>1443</v>
      </c>
      <c r="E1298" s="21">
        <v>2827.5</v>
      </c>
      <c r="F1298" s="20">
        <v>23.4</v>
      </c>
      <c r="G1298" s="20">
        <v>337.06</v>
      </c>
    </row>
    <row r="1299" spans="1:7" x14ac:dyDescent="0.35">
      <c r="A1299" s="20" t="s">
        <v>40</v>
      </c>
      <c r="B1299" s="20" t="s">
        <v>73</v>
      </c>
      <c r="C1299" s="20">
        <v>2001</v>
      </c>
      <c r="D1299" s="22">
        <v>10259</v>
      </c>
      <c r="E1299" s="21">
        <v>91731.4</v>
      </c>
      <c r="F1299" s="20">
        <v>23.8</v>
      </c>
      <c r="G1299" s="20">
        <v>219.55</v>
      </c>
    </row>
    <row r="1300" spans="1:7" x14ac:dyDescent="0.35">
      <c r="A1300" s="20" t="s">
        <v>41</v>
      </c>
      <c r="B1300" s="20" t="s">
        <v>73</v>
      </c>
      <c r="C1300" s="20">
        <v>2001</v>
      </c>
      <c r="D1300" s="22">
        <v>2893</v>
      </c>
      <c r="E1300" s="21">
        <v>15820.7</v>
      </c>
      <c r="F1300" s="20">
        <v>25.1</v>
      </c>
      <c r="G1300" s="20">
        <v>1482.55</v>
      </c>
    </row>
    <row r="1301" spans="1:7" x14ac:dyDescent="0.35">
      <c r="A1301" s="20" t="s">
        <v>42</v>
      </c>
      <c r="B1301" s="20" t="s">
        <v>73</v>
      </c>
      <c r="C1301" s="20">
        <v>2001</v>
      </c>
      <c r="D1301" s="22">
        <v>55901</v>
      </c>
      <c r="E1301" s="21">
        <v>387186.1</v>
      </c>
      <c r="F1301" s="20">
        <v>24.3</v>
      </c>
      <c r="G1301" s="20">
        <v>1068.82</v>
      </c>
    </row>
    <row r="1302" spans="1:7" x14ac:dyDescent="0.35">
      <c r="A1302" s="20" t="s">
        <v>43</v>
      </c>
      <c r="B1302" s="20" t="s">
        <v>73</v>
      </c>
      <c r="C1302" s="20">
        <v>2001</v>
      </c>
      <c r="D1302" s="22">
        <v>6642</v>
      </c>
      <c r="E1302" s="21">
        <v>51754.8</v>
      </c>
      <c r="F1302" s="20">
        <v>23.5</v>
      </c>
      <c r="G1302" s="20">
        <v>204.51</v>
      </c>
    </row>
    <row r="1303" spans="1:7" x14ac:dyDescent="0.35">
      <c r="A1303" s="20" t="s">
        <v>127</v>
      </c>
      <c r="B1303" s="20" t="s">
        <v>73</v>
      </c>
      <c r="C1303" s="20">
        <v>2001</v>
      </c>
      <c r="D1303" s="22">
        <v>102</v>
      </c>
      <c r="E1303" s="21">
        <v>629.70000000000005</v>
      </c>
      <c r="F1303" s="20">
        <v>24.6</v>
      </c>
      <c r="G1303" s="20">
        <v>314.45999999999998</v>
      </c>
    </row>
    <row r="1304" spans="1:7" x14ac:dyDescent="0.35">
      <c r="A1304" s="20" t="s">
        <v>45</v>
      </c>
      <c r="B1304" s="20" t="s">
        <v>73</v>
      </c>
      <c r="C1304" s="20">
        <v>2001</v>
      </c>
      <c r="D1304" s="22">
        <v>1715</v>
      </c>
      <c r="E1304" s="21">
        <v>10925.6</v>
      </c>
      <c r="F1304" s="20">
        <v>25.1</v>
      </c>
      <c r="G1304" s="20">
        <v>194.84</v>
      </c>
    </row>
    <row r="1305" spans="1:7" x14ac:dyDescent="0.35">
      <c r="A1305" s="20" t="s">
        <v>46</v>
      </c>
      <c r="B1305" s="20" t="s">
        <v>73</v>
      </c>
      <c r="C1305" s="20">
        <v>2001</v>
      </c>
      <c r="D1305" s="22">
        <v>256</v>
      </c>
      <c r="E1305" s="21">
        <v>3268.6</v>
      </c>
      <c r="F1305" s="20">
        <v>24.6</v>
      </c>
      <c r="G1305" s="20">
        <v>259.3</v>
      </c>
    </row>
    <row r="1306" spans="1:7" x14ac:dyDescent="0.35">
      <c r="A1306" s="20" t="s">
        <v>47</v>
      </c>
      <c r="B1306" s="20" t="s">
        <v>73</v>
      </c>
      <c r="C1306" s="20">
        <v>2001</v>
      </c>
      <c r="D1306" s="22">
        <v>50</v>
      </c>
      <c r="E1306" s="21">
        <v>228.5</v>
      </c>
      <c r="F1306" s="20">
        <v>22.7</v>
      </c>
      <c r="G1306" s="20">
        <v>1874.85</v>
      </c>
    </row>
    <row r="1307" spans="1:7" x14ac:dyDescent="0.35">
      <c r="A1307" s="20" t="s">
        <v>85</v>
      </c>
      <c r="B1307" s="20" t="s">
        <v>73</v>
      </c>
      <c r="C1307" s="20">
        <v>2001</v>
      </c>
      <c r="D1307" s="22">
        <v>97</v>
      </c>
      <c r="E1307" s="21">
        <v>401.3</v>
      </c>
      <c r="F1307" s="20">
        <v>22.5</v>
      </c>
      <c r="G1307" s="20">
        <v>487.99</v>
      </c>
    </row>
    <row r="1308" spans="1:7" x14ac:dyDescent="0.35">
      <c r="A1308" s="20" t="s">
        <v>48</v>
      </c>
      <c r="B1308" s="20" t="s">
        <v>73</v>
      </c>
      <c r="C1308" s="20">
        <v>2001</v>
      </c>
      <c r="D1308" s="22">
        <v>44</v>
      </c>
      <c r="E1308" s="21">
        <v>107.7</v>
      </c>
      <c r="F1308" s="20">
        <v>23.5</v>
      </c>
      <c r="G1308" s="20">
        <v>1408.15</v>
      </c>
    </row>
    <row r="1309" spans="1:7" x14ac:dyDescent="0.35">
      <c r="A1309" s="20" t="s">
        <v>49</v>
      </c>
      <c r="B1309" s="20" t="s">
        <v>73</v>
      </c>
      <c r="C1309" s="20">
        <v>2001</v>
      </c>
      <c r="D1309" s="22">
        <v>127</v>
      </c>
      <c r="E1309" s="21">
        <v>469.9</v>
      </c>
      <c r="F1309" s="20">
        <v>22.5</v>
      </c>
      <c r="G1309" s="20">
        <v>1851.6</v>
      </c>
    </row>
    <row r="1310" spans="1:7" x14ac:dyDescent="0.35">
      <c r="A1310" s="20" t="s">
        <v>128</v>
      </c>
      <c r="B1310" s="20" t="s">
        <v>73</v>
      </c>
      <c r="C1310" s="20">
        <v>2001</v>
      </c>
      <c r="D1310" s="22">
        <v>14</v>
      </c>
      <c r="E1310" s="21">
        <v>60</v>
      </c>
      <c r="F1310" s="20">
        <v>23.5</v>
      </c>
      <c r="G1310" s="20">
        <v>1850.49</v>
      </c>
    </row>
    <row r="1311" spans="1:7" x14ac:dyDescent="0.35">
      <c r="A1311" s="20" t="s">
        <v>75</v>
      </c>
      <c r="B1311" s="20" t="s">
        <v>73</v>
      </c>
      <c r="C1311" s="20">
        <v>2001</v>
      </c>
      <c r="D1311" s="22">
        <v>668</v>
      </c>
      <c r="E1311" s="21">
        <v>4313.3</v>
      </c>
      <c r="F1311" s="20">
        <v>22.6</v>
      </c>
      <c r="G1311" s="20">
        <v>566.87</v>
      </c>
    </row>
    <row r="1312" spans="1:7" x14ac:dyDescent="0.35">
      <c r="A1312" s="20" t="s">
        <v>88</v>
      </c>
      <c r="B1312" s="20" t="s">
        <v>73</v>
      </c>
      <c r="C1312" s="20">
        <v>2001</v>
      </c>
      <c r="D1312" s="22">
        <v>521</v>
      </c>
      <c r="E1312" s="21">
        <v>58.4</v>
      </c>
      <c r="F1312" s="20">
        <v>20.9</v>
      </c>
      <c r="G1312" s="20">
        <v>823.29</v>
      </c>
    </row>
    <row r="1313" spans="1:7" x14ac:dyDescent="0.35">
      <c r="A1313" s="20" t="s">
        <v>76</v>
      </c>
      <c r="B1313" s="20" t="s">
        <v>73</v>
      </c>
      <c r="C1313" s="20">
        <v>2001</v>
      </c>
      <c r="D1313" s="22">
        <v>10576</v>
      </c>
      <c r="E1313" s="21">
        <v>97392</v>
      </c>
      <c r="F1313" s="20">
        <v>21.8</v>
      </c>
      <c r="G1313" s="20">
        <v>156.58000000000001</v>
      </c>
    </row>
    <row r="1314" spans="1:7" x14ac:dyDescent="0.35">
      <c r="A1314" s="20" t="s">
        <v>89</v>
      </c>
      <c r="B1314" s="20" t="s">
        <v>73</v>
      </c>
      <c r="C1314" s="20">
        <v>2001</v>
      </c>
      <c r="D1314" s="22">
        <v>103</v>
      </c>
      <c r="E1314" s="21">
        <v>269.7</v>
      </c>
      <c r="F1314" s="20">
        <v>24.1</v>
      </c>
      <c r="G1314" s="20"/>
    </row>
    <row r="1315" spans="1:7" x14ac:dyDescent="0.35">
      <c r="A1315" s="20" t="s">
        <v>53</v>
      </c>
      <c r="B1315" s="20" t="s">
        <v>73</v>
      </c>
      <c r="C1315" s="20">
        <v>2001</v>
      </c>
      <c r="D1315" s="22">
        <v>608</v>
      </c>
      <c r="E1315" s="21">
        <v>2521</v>
      </c>
      <c r="F1315" s="20">
        <v>24.3</v>
      </c>
      <c r="G1315" s="20">
        <v>1103.04</v>
      </c>
    </row>
    <row r="1316" spans="1:7" x14ac:dyDescent="0.35">
      <c r="A1316" s="20" t="s">
        <v>54</v>
      </c>
      <c r="B1316" s="20" t="s">
        <v>73</v>
      </c>
      <c r="C1316" s="20">
        <v>2001</v>
      </c>
      <c r="D1316" s="22">
        <v>45202</v>
      </c>
      <c r="E1316" s="21">
        <v>273397.40000000002</v>
      </c>
      <c r="F1316" s="20">
        <v>24.2</v>
      </c>
      <c r="G1316" s="20">
        <v>1006.65</v>
      </c>
    </row>
    <row r="1317" spans="1:7" x14ac:dyDescent="0.35">
      <c r="A1317" s="20" t="s">
        <v>77</v>
      </c>
      <c r="B1317" s="20" t="s">
        <v>73</v>
      </c>
      <c r="C1317" s="20">
        <v>2001</v>
      </c>
      <c r="D1317" s="22">
        <v>209</v>
      </c>
      <c r="E1317" s="21">
        <v>833.8</v>
      </c>
      <c r="F1317" s="20">
        <v>20.2</v>
      </c>
      <c r="G1317" s="20">
        <v>1817.25</v>
      </c>
    </row>
    <row r="1318" spans="1:7" x14ac:dyDescent="0.35">
      <c r="A1318" s="20" t="s">
        <v>55</v>
      </c>
      <c r="B1318" s="20" t="s">
        <v>73</v>
      </c>
      <c r="C1318" s="20">
        <v>2001</v>
      </c>
      <c r="D1318" s="22">
        <v>686</v>
      </c>
      <c r="E1318" s="21">
        <v>10171.1</v>
      </c>
      <c r="F1318" s="20">
        <v>24.2</v>
      </c>
      <c r="G1318" s="20">
        <v>160.97</v>
      </c>
    </row>
    <row r="1319" spans="1:7" x14ac:dyDescent="0.35">
      <c r="A1319" s="20" t="s">
        <v>78</v>
      </c>
      <c r="B1319" s="20" t="s">
        <v>73</v>
      </c>
      <c r="C1319" s="20">
        <v>2001</v>
      </c>
      <c r="D1319" s="22">
        <v>473</v>
      </c>
      <c r="E1319" s="21">
        <v>1356.7</v>
      </c>
      <c r="F1319" s="20">
        <v>24.9</v>
      </c>
      <c r="G1319" s="20">
        <v>1669.44</v>
      </c>
    </row>
    <row r="1320" spans="1:7" x14ac:dyDescent="0.35">
      <c r="A1320" s="20" t="s">
        <v>79</v>
      </c>
      <c r="B1320" s="20" t="s">
        <v>73</v>
      </c>
      <c r="C1320" s="20">
        <v>2001</v>
      </c>
      <c r="D1320" s="22">
        <v>54</v>
      </c>
      <c r="E1320" s="21">
        <v>138.69999999999999</v>
      </c>
      <c r="F1320" s="20">
        <v>26.8</v>
      </c>
      <c r="G1320" s="20">
        <v>633.4</v>
      </c>
    </row>
    <row r="1321" spans="1:7" x14ac:dyDescent="0.35">
      <c r="A1321" s="20" t="s">
        <v>57</v>
      </c>
      <c r="B1321" s="20" t="s">
        <v>73</v>
      </c>
      <c r="C1321" s="20">
        <v>2001</v>
      </c>
      <c r="D1321" s="22">
        <v>161</v>
      </c>
      <c r="E1321" s="21">
        <v>407.9</v>
      </c>
      <c r="F1321" s="20">
        <v>23.8</v>
      </c>
      <c r="G1321" s="20">
        <v>1790.63</v>
      </c>
    </row>
    <row r="1322" spans="1:7" x14ac:dyDescent="0.35">
      <c r="A1322" s="20" t="s">
        <v>69</v>
      </c>
      <c r="B1322" s="20" t="s">
        <v>73</v>
      </c>
      <c r="C1322" s="20">
        <v>2001</v>
      </c>
      <c r="D1322" s="22">
        <v>2390</v>
      </c>
      <c r="E1322" s="21">
        <v>5272.3</v>
      </c>
      <c r="F1322" s="20">
        <v>24</v>
      </c>
      <c r="G1322" s="20">
        <v>995.07</v>
      </c>
    </row>
    <row r="1323" spans="1:7" x14ac:dyDescent="0.35">
      <c r="A1323" s="20" t="s">
        <v>58</v>
      </c>
      <c r="B1323" s="20" t="s">
        <v>73</v>
      </c>
      <c r="C1323" s="20">
        <v>2001</v>
      </c>
      <c r="D1323" s="22">
        <v>433</v>
      </c>
      <c r="E1323" s="21">
        <v>2210.8000000000002</v>
      </c>
      <c r="F1323" s="20">
        <v>24.8</v>
      </c>
      <c r="G1323" s="20">
        <v>1779.74</v>
      </c>
    </row>
    <row r="1324" spans="1:7" x14ac:dyDescent="0.35">
      <c r="A1324" s="20" t="s">
        <v>59</v>
      </c>
      <c r="B1324" s="20" t="s">
        <v>73</v>
      </c>
      <c r="C1324" s="20">
        <v>2001</v>
      </c>
      <c r="D1324" s="22">
        <v>2765</v>
      </c>
      <c r="E1324" s="21">
        <v>14840.5</v>
      </c>
      <c r="F1324" s="20">
        <v>24.5</v>
      </c>
      <c r="G1324" s="20">
        <v>1014.97</v>
      </c>
    </row>
    <row r="1325" spans="1:7" x14ac:dyDescent="0.35">
      <c r="A1325" s="20" t="s">
        <v>60</v>
      </c>
      <c r="B1325" s="20" t="s">
        <v>73</v>
      </c>
      <c r="C1325" s="20">
        <v>2001</v>
      </c>
      <c r="D1325" s="22">
        <v>14651</v>
      </c>
      <c r="E1325" s="21">
        <v>63420.9</v>
      </c>
      <c r="F1325" s="20">
        <v>23.6</v>
      </c>
      <c r="G1325" s="20">
        <v>1855.74</v>
      </c>
    </row>
    <row r="1326" spans="1:7" x14ac:dyDescent="0.35">
      <c r="A1326" s="20" t="s">
        <v>61</v>
      </c>
      <c r="B1326" s="20" t="s">
        <v>73</v>
      </c>
      <c r="C1326" s="20">
        <v>2001</v>
      </c>
      <c r="D1326" s="22">
        <v>11</v>
      </c>
      <c r="E1326" s="21">
        <v>41.1</v>
      </c>
      <c r="F1326" s="20">
        <v>24.5</v>
      </c>
      <c r="G1326" s="20">
        <v>1305.29</v>
      </c>
    </row>
    <row r="1327" spans="1:7" x14ac:dyDescent="0.35">
      <c r="A1327" s="20" t="s">
        <v>62</v>
      </c>
      <c r="B1327" s="20" t="s">
        <v>73</v>
      </c>
      <c r="C1327" s="20">
        <v>2001</v>
      </c>
      <c r="D1327" s="22">
        <v>106</v>
      </c>
      <c r="E1327" s="21">
        <v>835.3</v>
      </c>
      <c r="F1327" s="20">
        <v>23.3</v>
      </c>
      <c r="G1327" s="20">
        <v>593.61</v>
      </c>
    </row>
    <row r="1328" spans="1:7" x14ac:dyDescent="0.35">
      <c r="A1328" s="20" t="s">
        <v>63</v>
      </c>
      <c r="B1328" s="20" t="s">
        <v>73</v>
      </c>
      <c r="C1328" s="20">
        <v>2001</v>
      </c>
      <c r="D1328" s="22">
        <v>683</v>
      </c>
      <c r="E1328" s="21">
        <v>4035.3</v>
      </c>
      <c r="F1328" s="20">
        <v>23.6</v>
      </c>
      <c r="G1328" s="20">
        <v>190.94</v>
      </c>
    </row>
    <row r="1329" spans="1:7" x14ac:dyDescent="0.35">
      <c r="A1329" s="20" t="s">
        <v>80</v>
      </c>
      <c r="B1329" s="20" t="s">
        <v>73</v>
      </c>
      <c r="C1329" s="20">
        <v>2001</v>
      </c>
      <c r="D1329" s="22">
        <v>10898</v>
      </c>
      <c r="E1329" s="21">
        <v>136750.29999999999</v>
      </c>
      <c r="F1329" s="20">
        <v>24</v>
      </c>
      <c r="G1329" s="20">
        <v>182</v>
      </c>
    </row>
    <row r="1330" spans="1:7" x14ac:dyDescent="0.35">
      <c r="A1330" s="20" t="s">
        <v>64</v>
      </c>
      <c r="B1330" s="20" t="s">
        <v>73</v>
      </c>
      <c r="C1330" s="20">
        <v>2001</v>
      </c>
      <c r="D1330" s="22">
        <v>7742</v>
      </c>
      <c r="E1330" s="21">
        <v>72630.399999999994</v>
      </c>
      <c r="F1330" s="20">
        <v>24.7</v>
      </c>
      <c r="G1330" s="20">
        <v>245</v>
      </c>
    </row>
    <row r="1331" spans="1:7" x14ac:dyDescent="0.35">
      <c r="A1331" s="20" t="s">
        <v>90</v>
      </c>
      <c r="B1331" s="20" t="s">
        <v>73</v>
      </c>
      <c r="C1331" s="20">
        <v>2001</v>
      </c>
      <c r="D1331" s="22">
        <v>716</v>
      </c>
      <c r="E1331" s="21">
        <v>5190.3</v>
      </c>
      <c r="F1331" s="20">
        <v>23.8</v>
      </c>
      <c r="G1331" s="20">
        <v>213.27</v>
      </c>
    </row>
    <row r="1332" spans="1:7" x14ac:dyDescent="0.35">
      <c r="A1332" s="20" t="s">
        <v>81</v>
      </c>
      <c r="B1332" s="20" t="s">
        <v>73</v>
      </c>
      <c r="C1332" s="20">
        <v>2001</v>
      </c>
      <c r="D1332" s="22">
        <v>2700</v>
      </c>
      <c r="E1332" s="21">
        <v>14325.5</v>
      </c>
      <c r="F1332" s="20">
        <v>24</v>
      </c>
      <c r="G1332" s="20">
        <v>792.87</v>
      </c>
    </row>
    <row r="1333" spans="1:7" x14ac:dyDescent="0.35">
      <c r="A1333" s="20" t="s">
        <v>83</v>
      </c>
      <c r="B1333" s="20" t="s">
        <v>73</v>
      </c>
      <c r="C1333" s="20">
        <v>2001</v>
      </c>
      <c r="D1333" s="22">
        <v>9573</v>
      </c>
      <c r="E1333" s="21">
        <v>89157.9</v>
      </c>
      <c r="F1333" s="20">
        <v>24.7</v>
      </c>
      <c r="G1333" s="20">
        <v>720.64</v>
      </c>
    </row>
    <row r="1334" spans="1:7" x14ac:dyDescent="0.35">
      <c r="A1334" s="20" t="s">
        <v>82</v>
      </c>
      <c r="B1334" s="20" t="s">
        <v>73</v>
      </c>
      <c r="C1334" s="20">
        <v>2001</v>
      </c>
      <c r="D1334" s="22">
        <v>610</v>
      </c>
      <c r="E1334" s="21">
        <v>2469.1</v>
      </c>
      <c r="F1334" s="20">
        <v>23.9</v>
      </c>
      <c r="G1334" s="20">
        <v>318.02999999999997</v>
      </c>
    </row>
    <row r="1335" spans="1:7" x14ac:dyDescent="0.35">
      <c r="A1335" s="20" t="s">
        <v>129</v>
      </c>
      <c r="B1335" s="20" t="s">
        <v>73</v>
      </c>
      <c r="C1335" s="20">
        <v>2001</v>
      </c>
      <c r="D1335" s="22">
        <v>59</v>
      </c>
      <c r="E1335" s="21"/>
      <c r="F1335" s="20"/>
      <c r="G1335" s="20"/>
    </row>
    <row r="1336" spans="1:7" x14ac:dyDescent="0.35">
      <c r="A1336" s="20" t="s">
        <v>68</v>
      </c>
      <c r="B1336" s="20" t="s">
        <v>73</v>
      </c>
      <c r="C1336" s="20">
        <v>2001</v>
      </c>
      <c r="D1336" s="22">
        <v>47312</v>
      </c>
      <c r="E1336" s="21">
        <v>336436</v>
      </c>
      <c r="F1336" s="20">
        <v>20.9</v>
      </c>
      <c r="G1336" s="20">
        <v>526.54999999999995</v>
      </c>
    </row>
    <row r="1337" spans="1:7" x14ac:dyDescent="0.35">
      <c r="A1337" s="20" t="s">
        <v>30</v>
      </c>
      <c r="B1337" s="20" t="s">
        <v>28</v>
      </c>
      <c r="C1337" s="22">
        <v>2000</v>
      </c>
      <c r="D1337" s="22">
        <v>1836</v>
      </c>
      <c r="E1337" s="21">
        <v>45533.2</v>
      </c>
      <c r="F1337" s="20">
        <v>16.5</v>
      </c>
      <c r="G1337" s="22">
        <v>174.2</v>
      </c>
    </row>
    <row r="1338" spans="1:7" x14ac:dyDescent="0.35">
      <c r="A1338" s="20" t="s">
        <v>31</v>
      </c>
      <c r="B1338" s="20" t="s">
        <v>28</v>
      </c>
      <c r="C1338" s="22">
        <v>2000</v>
      </c>
      <c r="D1338" s="22">
        <v>89272</v>
      </c>
      <c r="E1338" s="21">
        <v>650524.69999999995</v>
      </c>
      <c r="F1338" s="20">
        <v>23.5</v>
      </c>
      <c r="G1338" s="22">
        <v>895.07</v>
      </c>
    </row>
    <row r="1339" spans="1:7" x14ac:dyDescent="0.35">
      <c r="A1339" s="20" t="s">
        <v>3</v>
      </c>
      <c r="B1339" s="20" t="s">
        <v>28</v>
      </c>
      <c r="C1339" s="22">
        <v>2000</v>
      </c>
      <c r="D1339" s="22">
        <v>19127</v>
      </c>
      <c r="E1339" s="21">
        <v>152097.1</v>
      </c>
      <c r="F1339" s="20">
        <v>20.7</v>
      </c>
      <c r="G1339" s="22">
        <v>215.88</v>
      </c>
    </row>
    <row r="1340" spans="1:7" x14ac:dyDescent="0.35">
      <c r="A1340" s="20" t="s">
        <v>97</v>
      </c>
      <c r="B1340" s="20" t="s">
        <v>28</v>
      </c>
      <c r="C1340" s="22">
        <v>2000</v>
      </c>
      <c r="D1340" s="22">
        <v>424</v>
      </c>
      <c r="E1340" s="21">
        <v>2477.6</v>
      </c>
      <c r="F1340" s="20">
        <v>22.1</v>
      </c>
      <c r="G1340" s="22">
        <v>185</v>
      </c>
    </row>
    <row r="1341" spans="1:7" x14ac:dyDescent="0.35">
      <c r="A1341" s="20" t="s">
        <v>4</v>
      </c>
      <c r="B1341" s="20" t="s">
        <v>28</v>
      </c>
      <c r="C1341" s="22">
        <v>2000</v>
      </c>
      <c r="D1341" s="22">
        <v>42058</v>
      </c>
      <c r="E1341" s="21">
        <v>433582.9</v>
      </c>
      <c r="F1341" s="20">
        <v>20.9</v>
      </c>
      <c r="G1341" s="22">
        <v>150.19</v>
      </c>
    </row>
    <row r="1342" spans="1:7" x14ac:dyDescent="0.35">
      <c r="A1342" s="20" t="s">
        <v>5</v>
      </c>
      <c r="B1342" s="20" t="s">
        <v>28</v>
      </c>
      <c r="C1342" s="22">
        <v>2000</v>
      </c>
      <c r="D1342" s="22">
        <v>1399</v>
      </c>
      <c r="E1342" s="21">
        <v>7893.7</v>
      </c>
      <c r="F1342" s="20">
        <v>23.6</v>
      </c>
      <c r="G1342" s="22">
        <v>908.41</v>
      </c>
    </row>
    <row r="1343" spans="1:7" x14ac:dyDescent="0.35">
      <c r="A1343" s="20" t="s">
        <v>98</v>
      </c>
      <c r="B1343" s="20" t="s">
        <v>28</v>
      </c>
      <c r="C1343" s="22">
        <v>2000</v>
      </c>
      <c r="D1343" s="22">
        <v>57</v>
      </c>
      <c r="E1343" s="21">
        <v>240.9</v>
      </c>
      <c r="F1343" s="20">
        <v>20.100000000000001</v>
      </c>
      <c r="G1343" s="22">
        <v>722.7</v>
      </c>
    </row>
    <row r="1344" spans="1:7" x14ac:dyDescent="0.35">
      <c r="A1344" s="20" t="s">
        <v>8</v>
      </c>
      <c r="B1344" s="20" t="s">
        <v>28</v>
      </c>
      <c r="C1344" s="22">
        <v>2000</v>
      </c>
      <c r="D1344" s="22">
        <v>2450</v>
      </c>
      <c r="E1344" s="21">
        <v>15367</v>
      </c>
      <c r="F1344" s="20">
        <v>19.5</v>
      </c>
      <c r="G1344" s="22">
        <v>282.32</v>
      </c>
    </row>
    <row r="1345" spans="1:7" x14ac:dyDescent="0.35">
      <c r="A1345" s="20" t="s">
        <v>9</v>
      </c>
      <c r="B1345" s="20" t="s">
        <v>28</v>
      </c>
      <c r="C1345" s="22">
        <v>2000</v>
      </c>
      <c r="D1345" s="22">
        <v>50</v>
      </c>
      <c r="E1345" s="21">
        <v>326.7</v>
      </c>
      <c r="F1345" s="20">
        <v>22.9</v>
      </c>
      <c r="G1345" s="22">
        <v>1505.75</v>
      </c>
    </row>
    <row r="1346" spans="1:7" x14ac:dyDescent="0.35">
      <c r="A1346" s="20" t="s">
        <v>33</v>
      </c>
      <c r="B1346" s="20" t="s">
        <v>28</v>
      </c>
      <c r="C1346" s="22">
        <v>2000</v>
      </c>
      <c r="D1346" s="22">
        <v>1147</v>
      </c>
      <c r="E1346" s="21">
        <v>7301.7</v>
      </c>
      <c r="F1346" s="20">
        <v>23.2</v>
      </c>
      <c r="G1346" s="22">
        <v>518.27</v>
      </c>
    </row>
    <row r="1347" spans="1:7" x14ac:dyDescent="0.35">
      <c r="A1347" s="20" t="s">
        <v>10</v>
      </c>
      <c r="B1347" s="20" t="s">
        <v>28</v>
      </c>
      <c r="C1347" s="22">
        <v>2000</v>
      </c>
      <c r="D1347" s="22">
        <v>4744</v>
      </c>
      <c r="E1347" s="21">
        <v>55714.2</v>
      </c>
      <c r="F1347" s="20">
        <v>22.1</v>
      </c>
      <c r="G1347" s="22">
        <v>207.93</v>
      </c>
    </row>
    <row r="1348" spans="1:7" x14ac:dyDescent="0.35">
      <c r="A1348" s="20" t="s">
        <v>11</v>
      </c>
      <c r="B1348" s="20" t="s">
        <v>28</v>
      </c>
      <c r="C1348" s="22">
        <v>2000</v>
      </c>
      <c r="D1348" s="22">
        <v>113</v>
      </c>
      <c r="E1348" s="21">
        <v>874.4</v>
      </c>
      <c r="F1348" s="20">
        <v>22.9</v>
      </c>
      <c r="G1348" s="22">
        <v>730.16</v>
      </c>
    </row>
    <row r="1349" spans="1:7" x14ac:dyDescent="0.35">
      <c r="A1349" s="20" t="s">
        <v>23</v>
      </c>
      <c r="B1349" s="20" t="s">
        <v>28</v>
      </c>
      <c r="C1349" s="22">
        <v>2000</v>
      </c>
      <c r="D1349" s="22">
        <v>417</v>
      </c>
      <c r="E1349" s="21">
        <v>2766.5</v>
      </c>
      <c r="F1349" s="20">
        <v>22.7</v>
      </c>
      <c r="G1349" s="22">
        <v>140.94</v>
      </c>
    </row>
    <row r="1350" spans="1:7" x14ac:dyDescent="0.35">
      <c r="A1350" s="20" t="s">
        <v>34</v>
      </c>
      <c r="B1350" s="20" t="s">
        <v>28</v>
      </c>
      <c r="C1350" s="22">
        <v>2000</v>
      </c>
      <c r="D1350" s="22">
        <v>742</v>
      </c>
      <c r="E1350" s="21">
        <v>5780.7</v>
      </c>
      <c r="F1350" s="20">
        <v>20.2</v>
      </c>
      <c r="G1350" s="22">
        <v>136.26</v>
      </c>
    </row>
    <row r="1351" spans="1:7" x14ac:dyDescent="0.35">
      <c r="A1351" s="20" t="s">
        <v>13</v>
      </c>
      <c r="B1351" s="20" t="s">
        <v>28</v>
      </c>
      <c r="C1351" s="22">
        <v>2000</v>
      </c>
      <c r="D1351" s="22">
        <v>862</v>
      </c>
      <c r="E1351" s="21">
        <v>3401.7</v>
      </c>
      <c r="F1351" s="20">
        <v>22.3</v>
      </c>
      <c r="G1351" s="22">
        <v>1370</v>
      </c>
    </row>
    <row r="1352" spans="1:7" x14ac:dyDescent="0.35">
      <c r="A1352" s="20" t="s">
        <v>35</v>
      </c>
      <c r="B1352" s="20" t="s">
        <v>28</v>
      </c>
      <c r="C1352" s="22">
        <v>2000</v>
      </c>
      <c r="D1352" s="22">
        <v>939</v>
      </c>
      <c r="E1352" s="21">
        <v>6596.4</v>
      </c>
      <c r="F1352" s="20">
        <v>23</v>
      </c>
      <c r="G1352" s="22">
        <v>846.11</v>
      </c>
    </row>
    <row r="1353" spans="1:7" x14ac:dyDescent="0.35">
      <c r="A1353" s="20" t="s">
        <v>14</v>
      </c>
      <c r="B1353" s="20" t="s">
        <v>28</v>
      </c>
      <c r="C1353" s="22">
        <v>2000</v>
      </c>
      <c r="D1353" s="22">
        <v>97</v>
      </c>
      <c r="E1353" s="21">
        <v>227.9</v>
      </c>
      <c r="F1353" s="20">
        <v>23.4</v>
      </c>
      <c r="G1353" s="22">
        <v>1737.48</v>
      </c>
    </row>
    <row r="1354" spans="1:7" x14ac:dyDescent="0.35">
      <c r="A1354" s="20" t="s">
        <v>15</v>
      </c>
      <c r="B1354" s="20" t="s">
        <v>28</v>
      </c>
      <c r="C1354" s="22">
        <v>2000</v>
      </c>
      <c r="D1354" s="22">
        <v>10808</v>
      </c>
      <c r="E1354" s="21">
        <v>74998.7</v>
      </c>
      <c r="F1354" s="20">
        <v>22.7</v>
      </c>
      <c r="G1354" s="22">
        <v>839.54</v>
      </c>
    </row>
    <row r="1355" spans="1:7" x14ac:dyDescent="0.35">
      <c r="A1355" s="20" t="s">
        <v>16</v>
      </c>
      <c r="B1355" s="20" t="s">
        <v>28</v>
      </c>
      <c r="C1355" s="22">
        <v>2000</v>
      </c>
      <c r="D1355" s="22">
        <v>108</v>
      </c>
      <c r="E1355" s="21">
        <v>454.5</v>
      </c>
      <c r="F1355" s="20">
        <v>22.8</v>
      </c>
      <c r="G1355" s="22">
        <v>1567.1</v>
      </c>
    </row>
    <row r="1356" spans="1:7" x14ac:dyDescent="0.35">
      <c r="A1356" s="20" t="s">
        <v>17</v>
      </c>
      <c r="B1356" s="20" t="s">
        <v>28</v>
      </c>
      <c r="C1356" s="22">
        <v>2000</v>
      </c>
      <c r="D1356" s="22">
        <v>1337</v>
      </c>
      <c r="E1356" s="21">
        <v>9310</v>
      </c>
      <c r="F1356" s="20">
        <v>22.2</v>
      </c>
      <c r="G1356" s="22">
        <v>603.38</v>
      </c>
    </row>
    <row r="1357" spans="1:7" x14ac:dyDescent="0.35">
      <c r="A1357" s="20" t="s">
        <v>100</v>
      </c>
      <c r="B1357" s="20" t="s">
        <v>28</v>
      </c>
      <c r="C1357" s="22">
        <v>2000</v>
      </c>
      <c r="D1357" s="22">
        <v>375</v>
      </c>
      <c r="E1357" s="21">
        <v>2594.3000000000002</v>
      </c>
      <c r="F1357" s="20">
        <v>19.7</v>
      </c>
      <c r="G1357" s="22">
        <v>208.84</v>
      </c>
    </row>
    <row r="1358" spans="1:7" x14ac:dyDescent="0.35">
      <c r="A1358" s="20" t="s">
        <v>18</v>
      </c>
      <c r="B1358" s="20" t="s">
        <v>28</v>
      </c>
      <c r="C1358" s="22">
        <v>2000</v>
      </c>
      <c r="D1358" s="22">
        <v>566</v>
      </c>
      <c r="E1358" s="21">
        <v>6772.1</v>
      </c>
      <c r="F1358" s="20">
        <v>23.2</v>
      </c>
      <c r="G1358" s="22">
        <v>281.13</v>
      </c>
    </row>
    <row r="1359" spans="1:7" x14ac:dyDescent="0.35">
      <c r="A1359" s="20" t="s">
        <v>19</v>
      </c>
      <c r="B1359" s="20" t="s">
        <v>28</v>
      </c>
      <c r="C1359" s="22">
        <v>2000</v>
      </c>
      <c r="D1359" s="22">
        <v>117</v>
      </c>
      <c r="E1359" s="21">
        <v>93.9</v>
      </c>
      <c r="F1359" s="20">
        <v>23.7</v>
      </c>
      <c r="G1359" s="22">
        <v>1584.56</v>
      </c>
    </row>
    <row r="1360" spans="1:7" x14ac:dyDescent="0.35">
      <c r="A1360" s="20" t="s">
        <v>22</v>
      </c>
      <c r="B1360" s="20" t="s">
        <v>28</v>
      </c>
      <c r="C1360" s="22">
        <v>2000</v>
      </c>
      <c r="D1360" s="22">
        <v>1306</v>
      </c>
      <c r="E1360" s="21">
        <v>7708.7</v>
      </c>
      <c r="F1360" s="20">
        <v>25</v>
      </c>
      <c r="G1360" s="22">
        <v>1029.95</v>
      </c>
    </row>
    <row r="1361" spans="1:7" x14ac:dyDescent="0.35">
      <c r="A1361" s="20" t="s">
        <v>38</v>
      </c>
      <c r="B1361" s="20" t="s">
        <v>28</v>
      </c>
      <c r="C1361" s="22">
        <v>2000</v>
      </c>
      <c r="D1361" s="22">
        <v>1873</v>
      </c>
      <c r="E1361" s="21">
        <v>9531.2000000000007</v>
      </c>
      <c r="F1361" s="20">
        <v>21.9</v>
      </c>
      <c r="G1361" s="22">
        <v>887.07</v>
      </c>
    </row>
    <row r="1362" spans="1:7" x14ac:dyDescent="0.35">
      <c r="A1362" s="20" t="s">
        <v>74</v>
      </c>
      <c r="B1362" s="20" t="s">
        <v>73</v>
      </c>
      <c r="C1362" s="22">
        <v>2000</v>
      </c>
      <c r="D1362" s="22">
        <v>1403</v>
      </c>
      <c r="E1362" s="21">
        <v>4435</v>
      </c>
      <c r="F1362" s="20">
        <v>21.7</v>
      </c>
      <c r="G1362" s="22">
        <v>324.41000000000003</v>
      </c>
    </row>
    <row r="1363" spans="1:7" x14ac:dyDescent="0.35">
      <c r="A1363" s="20" t="s">
        <v>40</v>
      </c>
      <c r="B1363" s="20" t="s">
        <v>73</v>
      </c>
      <c r="C1363" s="22">
        <v>2000</v>
      </c>
      <c r="D1363" s="22">
        <v>10566</v>
      </c>
      <c r="E1363" s="21">
        <v>118801.5</v>
      </c>
      <c r="F1363" s="20">
        <v>23.2</v>
      </c>
      <c r="G1363" s="22">
        <v>229.33</v>
      </c>
    </row>
    <row r="1364" spans="1:7" x14ac:dyDescent="0.35">
      <c r="A1364" s="20" t="s">
        <v>41</v>
      </c>
      <c r="B1364" s="20" t="s">
        <v>73</v>
      </c>
      <c r="C1364" s="22">
        <v>2000</v>
      </c>
      <c r="D1364" s="22">
        <v>2382</v>
      </c>
      <c r="E1364" s="21">
        <v>14400.6</v>
      </c>
      <c r="F1364" s="20">
        <v>24</v>
      </c>
      <c r="G1364" s="22">
        <v>1529.12</v>
      </c>
    </row>
    <row r="1365" spans="1:7" x14ac:dyDescent="0.35">
      <c r="A1365" s="20" t="s">
        <v>42</v>
      </c>
      <c r="B1365" s="20" t="s">
        <v>73</v>
      </c>
      <c r="C1365" s="22">
        <v>2000</v>
      </c>
      <c r="D1365" s="22">
        <v>48285</v>
      </c>
      <c r="E1365" s="21">
        <v>357683.9</v>
      </c>
      <c r="F1365" s="20">
        <v>23.8</v>
      </c>
      <c r="G1365" s="22">
        <v>1047.67</v>
      </c>
    </row>
    <row r="1366" spans="1:7" x14ac:dyDescent="0.35">
      <c r="A1366" s="20" t="s">
        <v>43</v>
      </c>
      <c r="B1366" s="20" t="s">
        <v>73</v>
      </c>
      <c r="C1366" s="22">
        <v>2000</v>
      </c>
      <c r="D1366" s="22">
        <v>7145</v>
      </c>
      <c r="E1366" s="21">
        <v>58351.1</v>
      </c>
      <c r="F1366" s="20">
        <v>22.9</v>
      </c>
      <c r="G1366" s="22">
        <v>294.48</v>
      </c>
    </row>
    <row r="1367" spans="1:7" x14ac:dyDescent="0.35">
      <c r="A1367" s="20" t="s">
        <v>127</v>
      </c>
      <c r="B1367" s="20" t="s">
        <v>73</v>
      </c>
      <c r="C1367" s="22">
        <v>2000</v>
      </c>
      <c r="D1367" s="22">
        <v>101</v>
      </c>
      <c r="E1367" s="21">
        <v>639.20000000000005</v>
      </c>
      <c r="F1367" s="20">
        <v>24.6</v>
      </c>
      <c r="G1367" s="22">
        <v>322.18</v>
      </c>
    </row>
    <row r="1368" spans="1:7" x14ac:dyDescent="0.35">
      <c r="A1368" s="20" t="s">
        <v>45</v>
      </c>
      <c r="B1368" s="20" t="s">
        <v>73</v>
      </c>
      <c r="C1368" s="22">
        <v>2000</v>
      </c>
      <c r="D1368" s="22">
        <v>1560</v>
      </c>
      <c r="E1368" s="21">
        <v>11688.5</v>
      </c>
      <c r="F1368" s="20">
        <v>23.7</v>
      </c>
      <c r="G1368" s="22">
        <v>207.7</v>
      </c>
    </row>
    <row r="1369" spans="1:7" x14ac:dyDescent="0.35">
      <c r="A1369" s="20" t="s">
        <v>46</v>
      </c>
      <c r="B1369" s="20" t="s">
        <v>73</v>
      </c>
      <c r="C1369" s="22">
        <v>2000</v>
      </c>
      <c r="D1369" s="22">
        <v>256</v>
      </c>
      <c r="E1369" s="21">
        <v>2404.6999999999998</v>
      </c>
      <c r="F1369" s="20">
        <v>24.2</v>
      </c>
      <c r="G1369" s="22">
        <v>291.99</v>
      </c>
    </row>
    <row r="1370" spans="1:7" x14ac:dyDescent="0.35">
      <c r="A1370" s="20" t="s">
        <v>47</v>
      </c>
      <c r="B1370" s="20" t="s">
        <v>73</v>
      </c>
      <c r="C1370" s="22">
        <v>2000</v>
      </c>
      <c r="D1370" s="22">
        <v>51</v>
      </c>
      <c r="E1370" s="21">
        <v>218.7</v>
      </c>
      <c r="F1370" s="20">
        <v>21.3</v>
      </c>
      <c r="G1370" s="22">
        <v>1878.39</v>
      </c>
    </row>
    <row r="1371" spans="1:7" x14ac:dyDescent="0.35">
      <c r="A1371" s="20" t="s">
        <v>85</v>
      </c>
      <c r="B1371" s="20" t="s">
        <v>73</v>
      </c>
      <c r="C1371" s="22">
        <v>2000</v>
      </c>
      <c r="D1371" s="22">
        <v>76</v>
      </c>
      <c r="E1371" s="21">
        <v>681.3</v>
      </c>
      <c r="F1371" s="20">
        <v>21.4</v>
      </c>
      <c r="G1371" s="22">
        <v>254.03</v>
      </c>
    </row>
    <row r="1372" spans="1:7" x14ac:dyDescent="0.35">
      <c r="A1372" s="20" t="s">
        <v>48</v>
      </c>
      <c r="B1372" s="20" t="s">
        <v>73</v>
      </c>
      <c r="C1372" s="22">
        <v>2000</v>
      </c>
      <c r="D1372" s="22">
        <v>5</v>
      </c>
      <c r="E1372" s="21">
        <v>78.3</v>
      </c>
      <c r="F1372" s="20">
        <v>22.3</v>
      </c>
      <c r="G1372" s="22">
        <v>1139.06</v>
      </c>
    </row>
    <row r="1373" spans="1:7" x14ac:dyDescent="0.35">
      <c r="A1373" s="20" t="s">
        <v>49</v>
      </c>
      <c r="B1373" s="20" t="s">
        <v>73</v>
      </c>
      <c r="C1373" s="22">
        <v>2000</v>
      </c>
      <c r="D1373" s="22">
        <v>157</v>
      </c>
      <c r="E1373" s="21">
        <v>416.9</v>
      </c>
      <c r="F1373" s="20">
        <v>22.9</v>
      </c>
      <c r="G1373" s="22">
        <v>1843.7</v>
      </c>
    </row>
    <row r="1374" spans="1:7" x14ac:dyDescent="0.35">
      <c r="A1374" s="20" t="s">
        <v>128</v>
      </c>
      <c r="B1374" s="20" t="s">
        <v>73</v>
      </c>
      <c r="C1374" s="22">
        <v>2000</v>
      </c>
      <c r="D1374" s="22">
        <v>51</v>
      </c>
      <c r="E1374" s="21">
        <v>56.4</v>
      </c>
      <c r="F1374" s="20">
        <v>22.9</v>
      </c>
      <c r="G1374" s="22">
        <v>2554.63</v>
      </c>
    </row>
    <row r="1375" spans="1:7" x14ac:dyDescent="0.35">
      <c r="A1375" s="20" t="s">
        <v>75</v>
      </c>
      <c r="B1375" s="20" t="s">
        <v>73</v>
      </c>
      <c r="C1375" s="22">
        <v>2000</v>
      </c>
      <c r="D1375" s="22">
        <v>740</v>
      </c>
      <c r="E1375" s="21">
        <v>5512.8</v>
      </c>
      <c r="F1375" s="20">
        <v>21.2</v>
      </c>
      <c r="G1375" s="22">
        <v>576.44000000000005</v>
      </c>
    </row>
    <row r="1376" spans="1:7" x14ac:dyDescent="0.35">
      <c r="A1376" s="20" t="s">
        <v>88</v>
      </c>
      <c r="B1376" s="20" t="s">
        <v>73</v>
      </c>
      <c r="C1376" s="22">
        <v>2000</v>
      </c>
      <c r="D1376" s="22">
        <v>676</v>
      </c>
      <c r="E1376" s="21">
        <v>16.3</v>
      </c>
      <c r="F1376" s="20">
        <v>22.5</v>
      </c>
      <c r="G1376" s="22"/>
    </row>
    <row r="1377" spans="1:7" x14ac:dyDescent="0.35">
      <c r="A1377" s="20" t="s">
        <v>76</v>
      </c>
      <c r="B1377" s="20" t="s">
        <v>73</v>
      </c>
      <c r="C1377" s="22">
        <v>2000</v>
      </c>
      <c r="D1377" s="22">
        <v>10841</v>
      </c>
      <c r="E1377" s="21">
        <v>110974</v>
      </c>
      <c r="F1377" s="20">
        <v>21.8</v>
      </c>
      <c r="G1377" s="22">
        <v>169.8</v>
      </c>
    </row>
    <row r="1378" spans="1:7" x14ac:dyDescent="0.35">
      <c r="A1378" s="20" t="s">
        <v>109</v>
      </c>
      <c r="B1378" s="20" t="s">
        <v>73</v>
      </c>
      <c r="C1378" s="22">
        <v>2000</v>
      </c>
      <c r="D1378" s="22">
        <v>60</v>
      </c>
      <c r="E1378" s="21">
        <v>64</v>
      </c>
      <c r="F1378" s="20">
        <v>23.7</v>
      </c>
      <c r="G1378" s="22"/>
    </row>
    <row r="1379" spans="1:7" x14ac:dyDescent="0.35">
      <c r="A1379" s="20" t="s">
        <v>89</v>
      </c>
      <c r="B1379" s="20" t="s">
        <v>73</v>
      </c>
      <c r="C1379" s="22">
        <v>2000</v>
      </c>
      <c r="D1379" s="22">
        <v>103</v>
      </c>
      <c r="E1379" s="21">
        <v>320.10000000000002</v>
      </c>
      <c r="F1379" s="20">
        <v>25.8</v>
      </c>
      <c r="G1379" s="22"/>
    </row>
    <row r="1380" spans="1:7" x14ac:dyDescent="0.35">
      <c r="A1380" s="20" t="s">
        <v>53</v>
      </c>
      <c r="B1380" s="20" t="s">
        <v>73</v>
      </c>
      <c r="C1380" s="22">
        <v>2000</v>
      </c>
      <c r="D1380" s="22">
        <v>324</v>
      </c>
      <c r="E1380" s="21">
        <v>1919.9</v>
      </c>
      <c r="F1380" s="20">
        <v>23.5</v>
      </c>
      <c r="G1380" s="22">
        <v>1129.72</v>
      </c>
    </row>
    <row r="1381" spans="1:7" x14ac:dyDescent="0.35">
      <c r="A1381" s="20" t="s">
        <v>54</v>
      </c>
      <c r="B1381" s="20" t="s">
        <v>73</v>
      </c>
      <c r="C1381" s="22">
        <v>2000</v>
      </c>
      <c r="D1381" s="22">
        <v>42070</v>
      </c>
      <c r="E1381" s="21">
        <v>305151.5</v>
      </c>
      <c r="F1381" s="20">
        <v>24</v>
      </c>
      <c r="G1381" s="22">
        <v>950.61</v>
      </c>
    </row>
    <row r="1382" spans="1:7" x14ac:dyDescent="0.35">
      <c r="A1382" s="20" t="s">
        <v>77</v>
      </c>
      <c r="B1382" s="20" t="s">
        <v>73</v>
      </c>
      <c r="C1382" s="22">
        <v>2000</v>
      </c>
      <c r="D1382" s="22">
        <v>195</v>
      </c>
      <c r="E1382" s="21">
        <v>908.7</v>
      </c>
      <c r="F1382" s="20">
        <v>21.3</v>
      </c>
      <c r="G1382" s="22">
        <v>1909.88</v>
      </c>
    </row>
    <row r="1383" spans="1:7" x14ac:dyDescent="0.35">
      <c r="A1383" s="20" t="s">
        <v>55</v>
      </c>
      <c r="B1383" s="20" t="s">
        <v>73</v>
      </c>
      <c r="C1383" s="22">
        <v>2000</v>
      </c>
      <c r="D1383" s="22">
        <v>749</v>
      </c>
      <c r="E1383" s="21">
        <v>8309.6</v>
      </c>
      <c r="F1383" s="20">
        <v>22.9</v>
      </c>
      <c r="G1383" s="22">
        <v>159.85</v>
      </c>
    </row>
    <row r="1384" spans="1:7" x14ac:dyDescent="0.35">
      <c r="A1384" s="20" t="s">
        <v>78</v>
      </c>
      <c r="B1384" s="20" t="s">
        <v>73</v>
      </c>
      <c r="C1384" s="22">
        <v>2000</v>
      </c>
      <c r="D1384" s="22">
        <v>470</v>
      </c>
      <c r="E1384" s="21">
        <v>1684.9</v>
      </c>
      <c r="F1384" s="20">
        <v>23.6</v>
      </c>
      <c r="G1384" s="22">
        <v>1512.25</v>
      </c>
    </row>
    <row r="1385" spans="1:7" x14ac:dyDescent="0.35">
      <c r="A1385" s="20" t="s">
        <v>79</v>
      </c>
      <c r="B1385" s="20" t="s">
        <v>73</v>
      </c>
      <c r="C1385" s="22">
        <v>2000</v>
      </c>
      <c r="D1385" s="22">
        <v>70</v>
      </c>
      <c r="E1385" s="21">
        <v>163.4</v>
      </c>
      <c r="F1385" s="20">
        <v>24.9</v>
      </c>
      <c r="G1385" s="22">
        <v>579.36</v>
      </c>
    </row>
    <row r="1386" spans="1:7" x14ac:dyDescent="0.35">
      <c r="A1386" s="20" t="s">
        <v>57</v>
      </c>
      <c r="B1386" s="20" t="s">
        <v>73</v>
      </c>
      <c r="C1386" s="22">
        <v>2000</v>
      </c>
      <c r="D1386" s="22">
        <v>169</v>
      </c>
      <c r="E1386" s="21">
        <v>541.20000000000005</v>
      </c>
      <c r="F1386" s="20">
        <v>23.7</v>
      </c>
      <c r="G1386" s="22">
        <v>1503.67</v>
      </c>
    </row>
    <row r="1387" spans="1:7" x14ac:dyDescent="0.35">
      <c r="A1387" s="20" t="s">
        <v>69</v>
      </c>
      <c r="B1387" s="20" t="s">
        <v>73</v>
      </c>
      <c r="C1387" s="22">
        <v>2000</v>
      </c>
      <c r="D1387" s="22">
        <v>1075</v>
      </c>
      <c r="E1387" s="21">
        <v>14329.2</v>
      </c>
      <c r="F1387" s="20">
        <v>21.2</v>
      </c>
      <c r="G1387" s="22">
        <v>276.79000000000002</v>
      </c>
    </row>
    <row r="1388" spans="1:7" x14ac:dyDescent="0.35">
      <c r="A1388" s="20" t="s">
        <v>58</v>
      </c>
      <c r="B1388" s="20" t="s">
        <v>73</v>
      </c>
      <c r="C1388" s="22">
        <v>2000</v>
      </c>
      <c r="D1388" s="22">
        <v>350</v>
      </c>
      <c r="E1388" s="21">
        <v>1469.6</v>
      </c>
      <c r="F1388" s="20">
        <v>24</v>
      </c>
      <c r="G1388" s="22">
        <v>2064.41</v>
      </c>
    </row>
    <row r="1389" spans="1:7" x14ac:dyDescent="0.35">
      <c r="A1389" s="20" t="s">
        <v>59</v>
      </c>
      <c r="B1389" s="20" t="s">
        <v>73</v>
      </c>
      <c r="C1389" s="22">
        <v>2000</v>
      </c>
      <c r="D1389" s="22">
        <v>2495</v>
      </c>
      <c r="E1389" s="21">
        <v>12358.2</v>
      </c>
      <c r="F1389" s="20">
        <v>23.9</v>
      </c>
      <c r="G1389" s="22">
        <v>1037.17</v>
      </c>
    </row>
    <row r="1390" spans="1:7" x14ac:dyDescent="0.35">
      <c r="A1390" s="20" t="s">
        <v>60</v>
      </c>
      <c r="B1390" s="20" t="s">
        <v>73</v>
      </c>
      <c r="C1390" s="22">
        <v>2000</v>
      </c>
      <c r="D1390" s="22">
        <v>11769</v>
      </c>
      <c r="E1390" s="21">
        <v>53050.1</v>
      </c>
      <c r="F1390" s="20">
        <v>23.3</v>
      </c>
      <c r="G1390" s="22">
        <v>1779.86</v>
      </c>
    </row>
    <row r="1391" spans="1:7" x14ac:dyDescent="0.35">
      <c r="A1391" s="20" t="s">
        <v>61</v>
      </c>
      <c r="B1391" s="20" t="s">
        <v>73</v>
      </c>
      <c r="C1391" s="22">
        <v>2000</v>
      </c>
      <c r="D1391" s="22">
        <v>5</v>
      </c>
      <c r="E1391" s="21">
        <v>32.799999999999997</v>
      </c>
      <c r="F1391" s="20">
        <v>24.2</v>
      </c>
      <c r="G1391" s="22">
        <v>1577.27</v>
      </c>
    </row>
    <row r="1392" spans="1:7" x14ac:dyDescent="0.35">
      <c r="A1392" s="20" t="s">
        <v>62</v>
      </c>
      <c r="B1392" s="20" t="s">
        <v>73</v>
      </c>
      <c r="C1392" s="22">
        <v>2000</v>
      </c>
      <c r="D1392" s="22">
        <v>66</v>
      </c>
      <c r="E1392" s="21">
        <v>465.1</v>
      </c>
      <c r="F1392" s="20">
        <v>24.5</v>
      </c>
      <c r="G1392" s="22">
        <v>604.32000000000005</v>
      </c>
    </row>
    <row r="1393" spans="1:7" x14ac:dyDescent="0.35">
      <c r="A1393" s="20" t="s">
        <v>63</v>
      </c>
      <c r="B1393" s="20" t="s">
        <v>73</v>
      </c>
      <c r="C1393" s="22">
        <v>2000</v>
      </c>
      <c r="D1393" s="22">
        <v>732</v>
      </c>
      <c r="E1393" s="21">
        <v>6013.1</v>
      </c>
      <c r="F1393" s="20">
        <v>23</v>
      </c>
      <c r="G1393" s="22">
        <v>240.85</v>
      </c>
    </row>
    <row r="1394" spans="1:7" x14ac:dyDescent="0.35">
      <c r="A1394" s="20" t="s">
        <v>80</v>
      </c>
      <c r="B1394" s="20" t="s">
        <v>73</v>
      </c>
      <c r="C1394" s="22">
        <v>2000</v>
      </c>
      <c r="D1394" s="22">
        <v>10841</v>
      </c>
      <c r="E1394" s="21">
        <v>136190.20000000001</v>
      </c>
      <c r="F1394" s="20">
        <v>23.4</v>
      </c>
      <c r="G1394" s="22">
        <v>252.1</v>
      </c>
    </row>
    <row r="1395" spans="1:7" x14ac:dyDescent="0.35">
      <c r="A1395" s="20" t="s">
        <v>64</v>
      </c>
      <c r="B1395" s="20" t="s">
        <v>73</v>
      </c>
      <c r="C1395" s="22">
        <v>2000</v>
      </c>
      <c r="D1395" s="22">
        <v>7383</v>
      </c>
      <c r="E1395" s="21">
        <v>79499.8</v>
      </c>
      <c r="F1395" s="20">
        <v>23.3</v>
      </c>
      <c r="G1395" s="22">
        <v>260.13</v>
      </c>
    </row>
    <row r="1396" spans="1:7" x14ac:dyDescent="0.35">
      <c r="A1396" s="20" t="s">
        <v>90</v>
      </c>
      <c r="B1396" s="20" t="s">
        <v>73</v>
      </c>
      <c r="C1396" s="22">
        <v>2000</v>
      </c>
      <c r="D1396" s="22">
        <v>724</v>
      </c>
      <c r="E1396" s="21">
        <v>6218.4</v>
      </c>
      <c r="F1396" s="20">
        <v>23</v>
      </c>
      <c r="G1396" s="22">
        <v>271.23</v>
      </c>
    </row>
    <row r="1397" spans="1:7" x14ac:dyDescent="0.35">
      <c r="A1397" s="20" t="s">
        <v>81</v>
      </c>
      <c r="B1397" s="20" t="s">
        <v>73</v>
      </c>
      <c r="C1397" s="22">
        <v>2000</v>
      </c>
      <c r="D1397" s="22">
        <v>2799</v>
      </c>
      <c r="E1397" s="21">
        <v>18513.2</v>
      </c>
      <c r="F1397" s="20">
        <v>23.3</v>
      </c>
      <c r="G1397" s="22">
        <v>742.65</v>
      </c>
    </row>
    <row r="1398" spans="1:7" x14ac:dyDescent="0.35">
      <c r="A1398" s="20" t="s">
        <v>83</v>
      </c>
      <c r="B1398" s="20" t="s">
        <v>73</v>
      </c>
      <c r="C1398" s="22">
        <v>2000</v>
      </c>
      <c r="D1398" s="22">
        <v>6553</v>
      </c>
      <c r="E1398" s="21">
        <v>72786.5</v>
      </c>
      <c r="F1398" s="20">
        <v>24.4</v>
      </c>
      <c r="G1398" s="22">
        <v>756.54</v>
      </c>
    </row>
    <row r="1399" spans="1:7" x14ac:dyDescent="0.35">
      <c r="A1399" s="20" t="s">
        <v>82</v>
      </c>
      <c r="B1399" s="20" t="s">
        <v>73</v>
      </c>
      <c r="C1399" s="22">
        <v>2000</v>
      </c>
      <c r="D1399" s="22">
        <v>614</v>
      </c>
      <c r="E1399" s="21">
        <v>3650.8</v>
      </c>
      <c r="F1399" s="20">
        <v>23.6</v>
      </c>
      <c r="G1399" s="22">
        <v>262.36</v>
      </c>
    </row>
    <row r="1400" spans="1:7" x14ac:dyDescent="0.35">
      <c r="A1400" s="20" t="s">
        <v>68</v>
      </c>
      <c r="B1400" s="20" t="s">
        <v>73</v>
      </c>
      <c r="C1400" s="22">
        <v>2000</v>
      </c>
      <c r="D1400" s="22">
        <v>47152</v>
      </c>
      <c r="E1400" s="21">
        <v>404166.9</v>
      </c>
      <c r="F1400" s="20">
        <v>20.100000000000001</v>
      </c>
      <c r="G1400" s="22">
        <v>464.15</v>
      </c>
    </row>
    <row r="1401" spans="1:7" x14ac:dyDescent="0.35">
      <c r="A1401" s="20" t="s">
        <v>30</v>
      </c>
      <c r="B1401" s="20" t="s">
        <v>28</v>
      </c>
      <c r="C1401" s="22">
        <v>1999</v>
      </c>
      <c r="D1401" s="22">
        <v>1623</v>
      </c>
      <c r="E1401" s="21">
        <v>37797.599999999999</v>
      </c>
      <c r="F1401" s="20">
        <v>16.100000000000001</v>
      </c>
      <c r="G1401" s="20">
        <v>178.85</v>
      </c>
    </row>
    <row r="1402" spans="1:7" x14ac:dyDescent="0.35">
      <c r="A1402" s="20" t="s">
        <v>31</v>
      </c>
      <c r="B1402" s="20" t="s">
        <v>28</v>
      </c>
      <c r="C1402" s="22">
        <v>1999</v>
      </c>
      <c r="D1402" s="22">
        <v>80998</v>
      </c>
      <c r="E1402" s="21">
        <v>458273</v>
      </c>
      <c r="F1402" s="20">
        <v>23.5</v>
      </c>
      <c r="G1402" s="20">
        <v>995.68</v>
      </c>
    </row>
    <row r="1403" spans="1:7" x14ac:dyDescent="0.35">
      <c r="A1403" s="20" t="s">
        <v>3</v>
      </c>
      <c r="B1403" s="20" t="s">
        <v>28</v>
      </c>
      <c r="C1403" s="22">
        <v>1999</v>
      </c>
      <c r="D1403" s="22">
        <v>20437</v>
      </c>
      <c r="E1403" s="21">
        <v>139380.70000000001</v>
      </c>
      <c r="F1403" s="20">
        <v>20.7</v>
      </c>
      <c r="G1403" s="20">
        <v>242.41</v>
      </c>
    </row>
    <row r="1404" spans="1:7" x14ac:dyDescent="0.35">
      <c r="A1404" s="20" t="s">
        <v>97</v>
      </c>
      <c r="B1404" s="20" t="s">
        <v>28</v>
      </c>
      <c r="C1404" s="22">
        <v>1999</v>
      </c>
      <c r="D1404" s="22">
        <v>624</v>
      </c>
      <c r="E1404" s="21">
        <v>2975</v>
      </c>
      <c r="F1404" s="20">
        <v>21.8</v>
      </c>
      <c r="G1404" s="20">
        <v>185.9</v>
      </c>
    </row>
    <row r="1405" spans="1:7" x14ac:dyDescent="0.35">
      <c r="A1405" s="20" t="s">
        <v>4</v>
      </c>
      <c r="B1405" s="20" t="s">
        <v>28</v>
      </c>
      <c r="C1405" s="22">
        <v>1999</v>
      </c>
      <c r="D1405" s="22">
        <v>44504</v>
      </c>
      <c r="E1405" s="21">
        <v>396500.5</v>
      </c>
      <c r="F1405" s="20">
        <v>21</v>
      </c>
      <c r="G1405" s="20">
        <v>198.37</v>
      </c>
    </row>
    <row r="1406" spans="1:7" x14ac:dyDescent="0.35">
      <c r="A1406" s="20" t="s">
        <v>5</v>
      </c>
      <c r="B1406" s="20" t="s">
        <v>28</v>
      </c>
      <c r="C1406" s="22">
        <v>1999</v>
      </c>
      <c r="D1406" s="22">
        <v>1217</v>
      </c>
      <c r="E1406" s="21">
        <v>5148.2</v>
      </c>
      <c r="F1406" s="20">
        <v>23.2</v>
      </c>
      <c r="G1406" s="20">
        <v>991.49</v>
      </c>
    </row>
    <row r="1407" spans="1:7" x14ac:dyDescent="0.35">
      <c r="A1407" s="20" t="s">
        <v>98</v>
      </c>
      <c r="B1407" s="20" t="s">
        <v>28</v>
      </c>
      <c r="C1407" s="22">
        <v>1999</v>
      </c>
      <c r="D1407" s="22">
        <v>69</v>
      </c>
      <c r="E1407" s="21">
        <v>249.7</v>
      </c>
      <c r="F1407" s="20">
        <v>20.399999999999999</v>
      </c>
      <c r="G1407" s="20">
        <v>624.72</v>
      </c>
    </row>
    <row r="1408" spans="1:7" x14ac:dyDescent="0.35">
      <c r="A1408" s="20" t="s">
        <v>8</v>
      </c>
      <c r="B1408" s="20" t="s">
        <v>28</v>
      </c>
      <c r="C1408" s="22">
        <v>1999</v>
      </c>
      <c r="D1408" s="22">
        <v>2392</v>
      </c>
      <c r="E1408" s="21">
        <v>9871.5</v>
      </c>
      <c r="F1408" s="20">
        <v>20.2</v>
      </c>
      <c r="G1408" s="20">
        <v>282.20999999999998</v>
      </c>
    </row>
    <row r="1409" spans="1:7" x14ac:dyDescent="0.35">
      <c r="A1409" s="20" t="s">
        <v>9</v>
      </c>
      <c r="B1409" s="20" t="s">
        <v>28</v>
      </c>
      <c r="C1409" s="22">
        <v>1999</v>
      </c>
      <c r="D1409" s="22">
        <v>39</v>
      </c>
      <c r="E1409" s="21">
        <v>217.6</v>
      </c>
      <c r="F1409" s="20">
        <v>22.9</v>
      </c>
      <c r="G1409" s="20">
        <v>1501.01</v>
      </c>
    </row>
    <row r="1410" spans="1:7" x14ac:dyDescent="0.35">
      <c r="A1410" s="20" t="s">
        <v>131</v>
      </c>
      <c r="B1410" s="20" t="s">
        <v>28</v>
      </c>
      <c r="C1410" s="22">
        <v>1999</v>
      </c>
      <c r="D1410" s="22">
        <v>24</v>
      </c>
      <c r="E1410" s="21">
        <v>8.4</v>
      </c>
      <c r="F1410" s="20">
        <v>22</v>
      </c>
      <c r="G1410" s="20"/>
    </row>
    <row r="1411" spans="1:7" x14ac:dyDescent="0.35">
      <c r="A1411" s="20" t="s">
        <v>33</v>
      </c>
      <c r="B1411" s="20" t="s">
        <v>28</v>
      </c>
      <c r="C1411" s="22">
        <v>1999</v>
      </c>
      <c r="D1411" s="22">
        <v>1162</v>
      </c>
      <c r="E1411" s="21">
        <v>5980.5</v>
      </c>
      <c r="F1411" s="20">
        <v>22.7</v>
      </c>
      <c r="G1411" s="20">
        <v>488.09</v>
      </c>
    </row>
    <row r="1412" spans="1:7" x14ac:dyDescent="0.35">
      <c r="A1412" s="20" t="s">
        <v>10</v>
      </c>
      <c r="B1412" s="20" t="s">
        <v>28</v>
      </c>
      <c r="C1412" s="22">
        <v>1999</v>
      </c>
      <c r="D1412" s="22">
        <v>4974</v>
      </c>
      <c r="E1412" s="21">
        <v>39879.599999999999</v>
      </c>
      <c r="F1412" s="20">
        <v>22.4</v>
      </c>
      <c r="G1412" s="20">
        <v>234.69</v>
      </c>
    </row>
    <row r="1413" spans="1:7" x14ac:dyDescent="0.35">
      <c r="A1413" s="20" t="s">
        <v>11</v>
      </c>
      <c r="B1413" s="20" t="s">
        <v>28</v>
      </c>
      <c r="C1413" s="22">
        <v>1999</v>
      </c>
      <c r="D1413" s="22">
        <v>90</v>
      </c>
      <c r="E1413" s="21">
        <v>546</v>
      </c>
      <c r="F1413" s="20">
        <v>23.2</v>
      </c>
      <c r="G1413" s="20">
        <v>697.36</v>
      </c>
    </row>
    <row r="1414" spans="1:7" x14ac:dyDescent="0.35">
      <c r="A1414" s="20" t="s">
        <v>23</v>
      </c>
      <c r="B1414" s="20" t="s">
        <v>28</v>
      </c>
      <c r="C1414" s="22">
        <v>1999</v>
      </c>
      <c r="D1414" s="22">
        <v>350</v>
      </c>
      <c r="E1414" s="21">
        <v>2471.1999999999998</v>
      </c>
      <c r="F1414" s="20">
        <v>20.6</v>
      </c>
      <c r="G1414" s="20">
        <v>231.33</v>
      </c>
    </row>
    <row r="1415" spans="1:7" x14ac:dyDescent="0.35">
      <c r="A1415" s="20" t="s">
        <v>34</v>
      </c>
      <c r="B1415" s="20" t="s">
        <v>28</v>
      </c>
      <c r="C1415" s="22">
        <v>1999</v>
      </c>
      <c r="D1415" s="22">
        <v>790</v>
      </c>
      <c r="E1415" s="21">
        <v>5598.7</v>
      </c>
      <c r="F1415" s="20">
        <v>20.9</v>
      </c>
      <c r="G1415" s="20">
        <v>196</v>
      </c>
    </row>
    <row r="1416" spans="1:7" x14ac:dyDescent="0.35">
      <c r="A1416" s="20" t="s">
        <v>13</v>
      </c>
      <c r="B1416" s="20" t="s">
        <v>28</v>
      </c>
      <c r="C1416" s="22">
        <v>1999</v>
      </c>
      <c r="D1416" s="22">
        <v>920</v>
      </c>
      <c r="E1416" s="21">
        <v>2751.6</v>
      </c>
      <c r="F1416" s="20">
        <v>21.9</v>
      </c>
      <c r="G1416" s="20">
        <v>1293</v>
      </c>
    </row>
    <row r="1417" spans="1:7" x14ac:dyDescent="0.35">
      <c r="A1417" s="20" t="s">
        <v>130</v>
      </c>
      <c r="B1417" s="20" t="s">
        <v>28</v>
      </c>
      <c r="C1417" s="22">
        <v>1999</v>
      </c>
      <c r="D1417" s="22">
        <v>8</v>
      </c>
      <c r="E1417" s="21"/>
      <c r="F1417" s="20"/>
      <c r="G1417" s="20"/>
    </row>
    <row r="1418" spans="1:7" x14ac:dyDescent="0.35">
      <c r="A1418" s="20" t="s">
        <v>35</v>
      </c>
      <c r="B1418" s="20" t="s">
        <v>28</v>
      </c>
      <c r="C1418" s="22">
        <v>1999</v>
      </c>
      <c r="D1418" s="22">
        <v>628</v>
      </c>
      <c r="E1418" s="21">
        <v>3473</v>
      </c>
      <c r="F1418" s="20">
        <v>22.5</v>
      </c>
      <c r="G1418" s="20">
        <v>1015.67</v>
      </c>
    </row>
    <row r="1419" spans="1:7" x14ac:dyDescent="0.35">
      <c r="A1419" s="20" t="s">
        <v>14</v>
      </c>
      <c r="B1419" s="20" t="s">
        <v>28</v>
      </c>
      <c r="C1419" s="22">
        <v>1999</v>
      </c>
      <c r="D1419" s="22">
        <v>52</v>
      </c>
      <c r="E1419" s="21">
        <v>222.2</v>
      </c>
      <c r="F1419" s="20">
        <v>24</v>
      </c>
      <c r="G1419" s="20">
        <v>1625.96</v>
      </c>
    </row>
    <row r="1420" spans="1:7" x14ac:dyDescent="0.35">
      <c r="A1420" s="20" t="s">
        <v>15</v>
      </c>
      <c r="B1420" s="20" t="s">
        <v>28</v>
      </c>
      <c r="C1420" s="22">
        <v>1999</v>
      </c>
      <c r="D1420" s="22">
        <v>9608</v>
      </c>
      <c r="E1420" s="21">
        <v>52934.1</v>
      </c>
      <c r="F1420" s="20">
        <v>22.7</v>
      </c>
      <c r="G1420" s="20">
        <v>800.1</v>
      </c>
    </row>
    <row r="1421" spans="1:7" x14ac:dyDescent="0.35">
      <c r="A1421" s="20" t="s">
        <v>16</v>
      </c>
      <c r="B1421" s="20" t="s">
        <v>28</v>
      </c>
      <c r="C1421" s="22">
        <v>1999</v>
      </c>
      <c r="D1421" s="22">
        <v>81</v>
      </c>
      <c r="E1421" s="21">
        <v>269.60000000000002</v>
      </c>
      <c r="F1421" s="20">
        <v>23.7</v>
      </c>
      <c r="G1421" s="20">
        <v>1375.09</v>
      </c>
    </row>
    <row r="1422" spans="1:7" x14ac:dyDescent="0.35">
      <c r="A1422" s="20" t="s">
        <v>17</v>
      </c>
      <c r="B1422" s="20" t="s">
        <v>28</v>
      </c>
      <c r="C1422" s="22">
        <v>1999</v>
      </c>
      <c r="D1422" s="22">
        <v>1159</v>
      </c>
      <c r="E1422" s="21">
        <v>8996.7999999999993</v>
      </c>
      <c r="F1422" s="20">
        <v>21.9</v>
      </c>
      <c r="G1422" s="20">
        <v>544.34</v>
      </c>
    </row>
    <row r="1423" spans="1:7" x14ac:dyDescent="0.35">
      <c r="A1423" s="20" t="s">
        <v>100</v>
      </c>
      <c r="B1423" s="20" t="s">
        <v>28</v>
      </c>
      <c r="C1423" s="22">
        <v>1999</v>
      </c>
      <c r="D1423" s="22">
        <v>373</v>
      </c>
      <c r="E1423" s="21">
        <v>1793.4</v>
      </c>
      <c r="F1423" s="20">
        <v>19.2</v>
      </c>
      <c r="G1423" s="20">
        <v>213.55</v>
      </c>
    </row>
    <row r="1424" spans="1:7" x14ac:dyDescent="0.35">
      <c r="A1424" s="20" t="s">
        <v>18</v>
      </c>
      <c r="B1424" s="20" t="s">
        <v>28</v>
      </c>
      <c r="C1424" s="22">
        <v>1999</v>
      </c>
      <c r="D1424" s="22">
        <v>456</v>
      </c>
      <c r="E1424" s="21">
        <v>6467.1</v>
      </c>
      <c r="F1424" s="20">
        <v>23.1</v>
      </c>
      <c r="G1424" s="20">
        <v>305.95999999999998</v>
      </c>
    </row>
    <row r="1425" spans="1:7" x14ac:dyDescent="0.35">
      <c r="A1425" s="20" t="s">
        <v>19</v>
      </c>
      <c r="B1425" s="20" t="s">
        <v>28</v>
      </c>
      <c r="C1425" s="22">
        <v>1999</v>
      </c>
      <c r="D1425" s="22">
        <v>116</v>
      </c>
      <c r="E1425" s="21">
        <v>47.4</v>
      </c>
      <c r="F1425" s="20">
        <v>23.6</v>
      </c>
      <c r="G1425" s="20">
        <v>1514.6</v>
      </c>
    </row>
    <row r="1426" spans="1:7" x14ac:dyDescent="0.35">
      <c r="A1426" s="20" t="s">
        <v>22</v>
      </c>
      <c r="B1426" s="20" t="s">
        <v>28</v>
      </c>
      <c r="C1426" s="22">
        <v>1999</v>
      </c>
      <c r="D1426" s="22">
        <v>756</v>
      </c>
      <c r="E1426" s="21">
        <v>4980.5</v>
      </c>
      <c r="F1426" s="20">
        <v>24.6</v>
      </c>
      <c r="G1426" s="20">
        <v>1011.69</v>
      </c>
    </row>
    <row r="1427" spans="1:7" x14ac:dyDescent="0.35">
      <c r="A1427" s="20" t="s">
        <v>38</v>
      </c>
      <c r="B1427" s="20" t="s">
        <v>28</v>
      </c>
      <c r="C1427" s="22">
        <v>1999</v>
      </c>
      <c r="D1427" s="22">
        <v>1836</v>
      </c>
      <c r="E1427" s="21">
        <v>7759.7</v>
      </c>
      <c r="F1427" s="20">
        <v>21.4</v>
      </c>
      <c r="G1427" s="20">
        <v>861.43</v>
      </c>
    </row>
    <row r="1428" spans="1:7" x14ac:dyDescent="0.35">
      <c r="A1428" s="20" t="s">
        <v>74</v>
      </c>
      <c r="B1428" s="20" t="s">
        <v>73</v>
      </c>
      <c r="C1428" s="22">
        <v>1999</v>
      </c>
      <c r="D1428" s="22">
        <v>1391</v>
      </c>
      <c r="E1428" s="21">
        <v>4695.2</v>
      </c>
      <c r="F1428" s="20">
        <v>21.1</v>
      </c>
      <c r="G1428" s="20">
        <v>326.64999999999998</v>
      </c>
    </row>
    <row r="1429" spans="1:7" x14ac:dyDescent="0.35">
      <c r="A1429" s="20" t="s">
        <v>40</v>
      </c>
      <c r="B1429" s="20" t="s">
        <v>73</v>
      </c>
      <c r="C1429" s="22">
        <v>1999</v>
      </c>
      <c r="D1429" s="22">
        <v>11595</v>
      </c>
      <c r="E1429" s="21">
        <v>104539.5</v>
      </c>
      <c r="F1429" s="20">
        <v>23.2</v>
      </c>
      <c r="G1429" s="20">
        <v>267.18</v>
      </c>
    </row>
    <row r="1430" spans="1:7" x14ac:dyDescent="0.35">
      <c r="A1430" s="20" t="s">
        <v>41</v>
      </c>
      <c r="B1430" s="20" t="s">
        <v>73</v>
      </c>
      <c r="C1430" s="22">
        <v>1999</v>
      </c>
      <c r="D1430" s="22">
        <v>2031</v>
      </c>
      <c r="E1430" s="21">
        <v>9842.2000000000007</v>
      </c>
      <c r="F1430" s="20">
        <v>24.4</v>
      </c>
      <c r="G1430" s="20">
        <v>1510.67</v>
      </c>
    </row>
    <row r="1431" spans="1:7" x14ac:dyDescent="0.35">
      <c r="A1431" s="20" t="s">
        <v>42</v>
      </c>
      <c r="B1431" s="20" t="s">
        <v>73</v>
      </c>
      <c r="C1431" s="22">
        <v>1999</v>
      </c>
      <c r="D1431" s="22">
        <v>39988</v>
      </c>
      <c r="E1431" s="21">
        <v>255731.6</v>
      </c>
      <c r="F1431" s="20">
        <v>23.9</v>
      </c>
      <c r="G1431" s="20">
        <v>1063.5999999999999</v>
      </c>
    </row>
    <row r="1432" spans="1:7" x14ac:dyDescent="0.35">
      <c r="A1432" s="20" t="s">
        <v>43</v>
      </c>
      <c r="B1432" s="20" t="s">
        <v>73</v>
      </c>
      <c r="C1432" s="22">
        <v>1999</v>
      </c>
      <c r="D1432" s="22">
        <v>7629</v>
      </c>
      <c r="E1432" s="21">
        <v>57166.7</v>
      </c>
      <c r="F1432" s="20">
        <v>23.3</v>
      </c>
      <c r="G1432" s="20">
        <v>342.33</v>
      </c>
    </row>
    <row r="1433" spans="1:7" x14ac:dyDescent="0.35">
      <c r="A1433" s="20" t="s">
        <v>127</v>
      </c>
      <c r="B1433" s="20" t="s">
        <v>73</v>
      </c>
      <c r="C1433" s="22">
        <v>1999</v>
      </c>
      <c r="D1433" s="22">
        <v>24</v>
      </c>
      <c r="E1433" s="21">
        <v>687.7</v>
      </c>
      <c r="F1433" s="20">
        <v>23.7</v>
      </c>
      <c r="G1433" s="20">
        <v>357.7</v>
      </c>
    </row>
    <row r="1434" spans="1:7" x14ac:dyDescent="0.35">
      <c r="A1434" s="20" t="s">
        <v>45</v>
      </c>
      <c r="B1434" s="20" t="s">
        <v>73</v>
      </c>
      <c r="C1434" s="22">
        <v>1999</v>
      </c>
      <c r="D1434" s="22">
        <v>1543</v>
      </c>
      <c r="E1434" s="21">
        <v>9501.7999999999993</v>
      </c>
      <c r="F1434" s="20">
        <v>24.8</v>
      </c>
      <c r="G1434" s="20">
        <v>257.02</v>
      </c>
    </row>
    <row r="1435" spans="1:7" x14ac:dyDescent="0.35">
      <c r="A1435" s="20" t="s">
        <v>46</v>
      </c>
      <c r="B1435" s="20" t="s">
        <v>73</v>
      </c>
      <c r="C1435" s="22">
        <v>1999</v>
      </c>
      <c r="D1435" s="22">
        <v>332</v>
      </c>
      <c r="E1435" s="21">
        <v>3121.8</v>
      </c>
      <c r="F1435" s="20">
        <v>24.2</v>
      </c>
      <c r="G1435" s="20">
        <v>305.2</v>
      </c>
    </row>
    <row r="1436" spans="1:7" x14ac:dyDescent="0.35">
      <c r="A1436" s="20" t="s">
        <v>47</v>
      </c>
      <c r="B1436" s="20" t="s">
        <v>73</v>
      </c>
      <c r="C1436" s="22">
        <v>1999</v>
      </c>
      <c r="D1436" s="22">
        <v>51</v>
      </c>
      <c r="E1436" s="21">
        <v>201.6</v>
      </c>
      <c r="F1436" s="20">
        <v>21.6</v>
      </c>
      <c r="G1436" s="20">
        <v>1679.1</v>
      </c>
    </row>
    <row r="1437" spans="1:7" x14ac:dyDescent="0.35">
      <c r="A1437" s="20" t="s">
        <v>85</v>
      </c>
      <c r="B1437" s="20" t="s">
        <v>73</v>
      </c>
      <c r="C1437" s="22">
        <v>1999</v>
      </c>
      <c r="D1437" s="22">
        <v>82</v>
      </c>
      <c r="E1437" s="21">
        <v>466</v>
      </c>
      <c r="F1437" s="20">
        <v>19.899999999999999</v>
      </c>
      <c r="G1437" s="20">
        <v>300.43</v>
      </c>
    </row>
    <row r="1438" spans="1:7" x14ac:dyDescent="0.35">
      <c r="A1438" s="20" t="s">
        <v>49</v>
      </c>
      <c r="B1438" s="20" t="s">
        <v>73</v>
      </c>
      <c r="C1438" s="22">
        <v>1999</v>
      </c>
      <c r="D1438" s="22">
        <v>88</v>
      </c>
      <c r="E1438" s="21">
        <v>487.1</v>
      </c>
      <c r="F1438" s="20">
        <v>21.6</v>
      </c>
      <c r="G1438" s="20">
        <v>807.84</v>
      </c>
    </row>
    <row r="1439" spans="1:7" x14ac:dyDescent="0.35">
      <c r="A1439" s="20" t="s">
        <v>128</v>
      </c>
      <c r="B1439" s="20" t="s">
        <v>73</v>
      </c>
      <c r="C1439" s="22">
        <v>1999</v>
      </c>
      <c r="D1439" s="22">
        <v>50</v>
      </c>
      <c r="E1439" s="21">
        <v>52</v>
      </c>
      <c r="F1439" s="20">
        <v>23</v>
      </c>
      <c r="G1439" s="20">
        <v>1697.59</v>
      </c>
    </row>
    <row r="1440" spans="1:7" x14ac:dyDescent="0.35">
      <c r="A1440" s="20" t="s">
        <v>75</v>
      </c>
      <c r="B1440" s="20" t="s">
        <v>73</v>
      </c>
      <c r="C1440" s="22">
        <v>1999</v>
      </c>
      <c r="D1440" s="22">
        <v>822</v>
      </c>
      <c r="E1440" s="21">
        <v>5354</v>
      </c>
      <c r="F1440" s="20">
        <v>21.4</v>
      </c>
      <c r="G1440" s="20">
        <v>590.92999999999995</v>
      </c>
    </row>
    <row r="1441" spans="1:7" x14ac:dyDescent="0.35">
      <c r="A1441" s="20" t="s">
        <v>88</v>
      </c>
      <c r="B1441" s="20" t="s">
        <v>73</v>
      </c>
      <c r="C1441" s="22">
        <v>1999</v>
      </c>
      <c r="D1441" s="22">
        <v>869</v>
      </c>
      <c r="E1441" s="21">
        <v>72.8</v>
      </c>
      <c r="F1441" s="20">
        <v>24</v>
      </c>
      <c r="G1441" s="20">
        <v>1308.21</v>
      </c>
    </row>
    <row r="1442" spans="1:7" x14ac:dyDescent="0.35">
      <c r="A1442" s="20" t="s">
        <v>76</v>
      </c>
      <c r="B1442" s="20" t="s">
        <v>73</v>
      </c>
      <c r="C1442" s="22">
        <v>1999</v>
      </c>
      <c r="D1442" s="22">
        <v>11167</v>
      </c>
      <c r="E1442" s="21">
        <v>95633.600000000006</v>
      </c>
      <c r="F1442" s="20">
        <v>21.7</v>
      </c>
      <c r="G1442" s="20">
        <v>201.94</v>
      </c>
    </row>
    <row r="1443" spans="1:7" x14ac:dyDescent="0.35">
      <c r="A1443" s="20" t="s">
        <v>109</v>
      </c>
      <c r="B1443" s="20" t="s">
        <v>73</v>
      </c>
      <c r="C1443" s="22">
        <v>1999</v>
      </c>
      <c r="D1443" s="22">
        <v>63</v>
      </c>
      <c r="E1443" s="21">
        <v>36.299999999999997</v>
      </c>
      <c r="F1443" s="20">
        <v>23.9</v>
      </c>
      <c r="G1443" s="20">
        <v>1200</v>
      </c>
    </row>
    <row r="1444" spans="1:7" x14ac:dyDescent="0.35">
      <c r="A1444" s="20" t="s">
        <v>89</v>
      </c>
      <c r="B1444" s="20" t="s">
        <v>73</v>
      </c>
      <c r="C1444" s="22">
        <v>1999</v>
      </c>
      <c r="D1444" s="22">
        <v>103</v>
      </c>
      <c r="E1444" s="21">
        <v>261.89999999999998</v>
      </c>
      <c r="F1444" s="20">
        <v>24.1</v>
      </c>
      <c r="G1444" s="20"/>
    </row>
    <row r="1445" spans="1:7" x14ac:dyDescent="0.35">
      <c r="A1445" s="20" t="s">
        <v>53</v>
      </c>
      <c r="B1445" s="20" t="s">
        <v>73</v>
      </c>
      <c r="C1445" s="22">
        <v>1999</v>
      </c>
      <c r="D1445" s="22">
        <v>228</v>
      </c>
      <c r="E1445" s="21">
        <v>812.7</v>
      </c>
      <c r="F1445" s="20">
        <v>23.9</v>
      </c>
      <c r="G1445" s="20">
        <v>1772.21</v>
      </c>
    </row>
    <row r="1446" spans="1:7" x14ac:dyDescent="0.35">
      <c r="A1446" s="20" t="s">
        <v>54</v>
      </c>
      <c r="B1446" s="20" t="s">
        <v>73</v>
      </c>
      <c r="C1446" s="22">
        <v>1999</v>
      </c>
      <c r="D1446" s="22">
        <v>36506</v>
      </c>
      <c r="E1446" s="21">
        <v>239567.1</v>
      </c>
      <c r="F1446" s="20">
        <v>24</v>
      </c>
      <c r="G1446" s="20">
        <v>993.55</v>
      </c>
    </row>
    <row r="1447" spans="1:7" x14ac:dyDescent="0.35">
      <c r="A1447" s="20" t="s">
        <v>77</v>
      </c>
      <c r="B1447" s="20" t="s">
        <v>73</v>
      </c>
      <c r="C1447" s="22">
        <v>1999</v>
      </c>
      <c r="D1447" s="22">
        <v>198</v>
      </c>
      <c r="E1447" s="21">
        <v>776.8</v>
      </c>
      <c r="F1447" s="20">
        <v>19.8</v>
      </c>
      <c r="G1447" s="20">
        <v>1666.59</v>
      </c>
    </row>
    <row r="1448" spans="1:7" x14ac:dyDescent="0.35">
      <c r="A1448" s="20" t="s">
        <v>55</v>
      </c>
      <c r="B1448" s="20" t="s">
        <v>73</v>
      </c>
      <c r="C1448" s="22">
        <v>1999</v>
      </c>
      <c r="D1448" s="22">
        <v>839</v>
      </c>
      <c r="E1448" s="21">
        <v>3823.6</v>
      </c>
      <c r="F1448" s="20">
        <v>23.8</v>
      </c>
      <c r="G1448" s="20">
        <v>176.39</v>
      </c>
    </row>
    <row r="1449" spans="1:7" x14ac:dyDescent="0.35">
      <c r="A1449" s="20" t="s">
        <v>78</v>
      </c>
      <c r="B1449" s="20" t="s">
        <v>73</v>
      </c>
      <c r="C1449" s="22">
        <v>1999</v>
      </c>
      <c r="D1449" s="22">
        <v>461</v>
      </c>
      <c r="E1449" s="21">
        <v>1534.6</v>
      </c>
      <c r="F1449" s="20">
        <v>23.2</v>
      </c>
      <c r="G1449" s="20">
        <v>969.49</v>
      </c>
    </row>
    <row r="1450" spans="1:7" x14ac:dyDescent="0.35">
      <c r="A1450" s="20" t="s">
        <v>79</v>
      </c>
      <c r="B1450" s="20" t="s">
        <v>73</v>
      </c>
      <c r="C1450" s="22">
        <v>1999</v>
      </c>
      <c r="D1450" s="22">
        <v>41</v>
      </c>
      <c r="E1450" s="21">
        <v>124</v>
      </c>
      <c r="F1450" s="20">
        <v>25.7</v>
      </c>
      <c r="G1450" s="20">
        <v>577.91999999999996</v>
      </c>
    </row>
    <row r="1451" spans="1:7" x14ac:dyDescent="0.35">
      <c r="A1451" s="20" t="s">
        <v>57</v>
      </c>
      <c r="B1451" s="20" t="s">
        <v>73</v>
      </c>
      <c r="C1451" s="22">
        <v>1999</v>
      </c>
      <c r="D1451" s="22">
        <v>176</v>
      </c>
      <c r="E1451" s="21">
        <v>535.79999999999995</v>
      </c>
      <c r="F1451" s="20">
        <v>24.1</v>
      </c>
      <c r="G1451" s="20">
        <v>737.22</v>
      </c>
    </row>
    <row r="1452" spans="1:7" x14ac:dyDescent="0.35">
      <c r="A1452" s="20" t="s">
        <v>69</v>
      </c>
      <c r="B1452" s="20" t="s">
        <v>73</v>
      </c>
      <c r="C1452" s="22">
        <v>1999</v>
      </c>
      <c r="D1452" s="22">
        <v>879</v>
      </c>
      <c r="E1452" s="21">
        <v>17126</v>
      </c>
      <c r="F1452" s="20">
        <v>21</v>
      </c>
      <c r="G1452" s="20">
        <v>274.18</v>
      </c>
    </row>
    <row r="1453" spans="1:7" x14ac:dyDescent="0.35">
      <c r="A1453" s="20" t="s">
        <v>58</v>
      </c>
      <c r="B1453" s="20" t="s">
        <v>73</v>
      </c>
      <c r="C1453" s="22">
        <v>1999</v>
      </c>
      <c r="D1453" s="22">
        <v>236</v>
      </c>
      <c r="E1453" s="21">
        <v>912.6</v>
      </c>
      <c r="F1453" s="20">
        <v>23.9</v>
      </c>
      <c r="G1453" s="20">
        <v>2159.75</v>
      </c>
    </row>
    <row r="1454" spans="1:7" x14ac:dyDescent="0.35">
      <c r="A1454" s="20" t="s">
        <v>59</v>
      </c>
      <c r="B1454" s="20" t="s">
        <v>73</v>
      </c>
      <c r="C1454" s="22">
        <v>1999</v>
      </c>
      <c r="D1454" s="22">
        <v>2282</v>
      </c>
      <c r="E1454" s="21">
        <v>8840.9</v>
      </c>
      <c r="F1454" s="20">
        <v>23.7</v>
      </c>
      <c r="G1454" s="20">
        <v>1053.73</v>
      </c>
    </row>
    <row r="1455" spans="1:7" x14ac:dyDescent="0.35">
      <c r="A1455" s="20" t="s">
        <v>60</v>
      </c>
      <c r="B1455" s="20" t="s">
        <v>73</v>
      </c>
      <c r="C1455" s="22">
        <v>1999</v>
      </c>
      <c r="D1455" s="22">
        <v>9183</v>
      </c>
      <c r="E1455" s="21">
        <v>36653.4</v>
      </c>
      <c r="F1455" s="20">
        <v>23.1</v>
      </c>
      <c r="G1455" s="20">
        <v>1721.85</v>
      </c>
    </row>
    <row r="1456" spans="1:7" x14ac:dyDescent="0.35">
      <c r="A1456" s="20" t="s">
        <v>62</v>
      </c>
      <c r="B1456" s="20" t="s">
        <v>73</v>
      </c>
      <c r="C1456" s="22">
        <v>1999</v>
      </c>
      <c r="D1456" s="22">
        <v>24</v>
      </c>
      <c r="E1456" s="21">
        <v>314</v>
      </c>
      <c r="F1456" s="20">
        <v>26</v>
      </c>
      <c r="G1456" s="20">
        <v>729.82</v>
      </c>
    </row>
    <row r="1457" spans="1:7" x14ac:dyDescent="0.35">
      <c r="A1457" s="20" t="s">
        <v>63</v>
      </c>
      <c r="B1457" s="20" t="s">
        <v>73</v>
      </c>
      <c r="C1457" s="22">
        <v>1999</v>
      </c>
      <c r="D1457" s="22">
        <v>835</v>
      </c>
      <c r="E1457" s="21">
        <v>6556.6</v>
      </c>
      <c r="F1457" s="20">
        <v>22.2</v>
      </c>
      <c r="G1457" s="20">
        <v>396.45</v>
      </c>
    </row>
    <row r="1458" spans="1:7" x14ac:dyDescent="0.35">
      <c r="A1458" s="20" t="s">
        <v>80</v>
      </c>
      <c r="B1458" s="20" t="s">
        <v>73</v>
      </c>
      <c r="C1458" s="22">
        <v>1999</v>
      </c>
      <c r="D1458" s="22">
        <v>10263</v>
      </c>
      <c r="E1458" s="21">
        <v>102426.6</v>
      </c>
      <c r="F1458" s="20">
        <v>23.4</v>
      </c>
      <c r="G1458" s="20">
        <v>403.25</v>
      </c>
    </row>
    <row r="1459" spans="1:7" x14ac:dyDescent="0.35">
      <c r="A1459" s="20" t="s">
        <v>64</v>
      </c>
      <c r="B1459" s="20" t="s">
        <v>73</v>
      </c>
      <c r="C1459" s="22">
        <v>1999</v>
      </c>
      <c r="D1459" s="22">
        <v>7152</v>
      </c>
      <c r="E1459" s="21">
        <v>60126</v>
      </c>
      <c r="F1459" s="20">
        <v>24</v>
      </c>
      <c r="G1459" s="20">
        <v>318.76</v>
      </c>
    </row>
    <row r="1460" spans="1:7" x14ac:dyDescent="0.35">
      <c r="A1460" s="20" t="s">
        <v>90</v>
      </c>
      <c r="B1460" s="20" t="s">
        <v>73</v>
      </c>
      <c r="C1460" s="22">
        <v>1999</v>
      </c>
      <c r="D1460" s="22">
        <v>791</v>
      </c>
      <c r="E1460" s="21">
        <v>5256.5</v>
      </c>
      <c r="F1460" s="20">
        <v>21.5</v>
      </c>
      <c r="G1460" s="20">
        <v>314.43</v>
      </c>
    </row>
    <row r="1461" spans="1:7" x14ac:dyDescent="0.35">
      <c r="A1461" s="20" t="s">
        <v>81</v>
      </c>
      <c r="B1461" s="20" t="s">
        <v>73</v>
      </c>
      <c r="C1461" s="22">
        <v>1999</v>
      </c>
      <c r="D1461" s="22">
        <v>1644</v>
      </c>
      <c r="E1461" s="21">
        <v>15877</v>
      </c>
      <c r="F1461" s="20">
        <v>24.2</v>
      </c>
      <c r="G1461" s="20">
        <v>783.09</v>
      </c>
    </row>
    <row r="1462" spans="1:7" x14ac:dyDescent="0.35">
      <c r="A1462" s="20" t="s">
        <v>65</v>
      </c>
      <c r="B1462" s="20" t="s">
        <v>73</v>
      </c>
      <c r="C1462" s="22">
        <v>1999</v>
      </c>
      <c r="D1462" s="22">
        <v>36</v>
      </c>
      <c r="E1462" s="21">
        <v>174.7</v>
      </c>
      <c r="F1462" s="20">
        <v>21.8</v>
      </c>
      <c r="G1462" s="20">
        <v>550.12</v>
      </c>
    </row>
    <row r="1463" spans="1:7" x14ac:dyDescent="0.35">
      <c r="A1463" s="20" t="s">
        <v>83</v>
      </c>
      <c r="B1463" s="20" t="s">
        <v>73</v>
      </c>
      <c r="C1463" s="22">
        <v>1999</v>
      </c>
      <c r="D1463" s="22">
        <v>3369</v>
      </c>
      <c r="E1463" s="21">
        <v>44099</v>
      </c>
      <c r="F1463" s="20">
        <v>24.3</v>
      </c>
      <c r="G1463" s="20">
        <v>729.58</v>
      </c>
    </row>
    <row r="1464" spans="1:7" x14ac:dyDescent="0.35">
      <c r="A1464" s="20" t="s">
        <v>82</v>
      </c>
      <c r="B1464" s="20" t="s">
        <v>73</v>
      </c>
      <c r="C1464" s="22">
        <v>1999</v>
      </c>
      <c r="D1464" s="22">
        <v>496</v>
      </c>
      <c r="E1464" s="21">
        <v>2944.8999999999996</v>
      </c>
      <c r="F1464" s="20">
        <v>23.799999999999997</v>
      </c>
      <c r="G1464" s="20">
        <v>349.75</v>
      </c>
    </row>
    <row r="1465" spans="1:7" x14ac:dyDescent="0.35">
      <c r="A1465" s="20" t="s">
        <v>68</v>
      </c>
      <c r="B1465" s="20" t="s">
        <v>73</v>
      </c>
      <c r="C1465" s="22">
        <v>1999</v>
      </c>
      <c r="D1465" s="22">
        <v>46000</v>
      </c>
      <c r="E1465" s="21">
        <v>324397.09999999998</v>
      </c>
      <c r="F1465" s="20">
        <v>20.100000000000001</v>
      </c>
      <c r="G1465" s="20">
        <v>494.23</v>
      </c>
    </row>
    <row r="1466" spans="1:7" x14ac:dyDescent="0.35">
      <c r="A1466" s="20" t="s">
        <v>30</v>
      </c>
      <c r="B1466" s="20" t="s">
        <v>28</v>
      </c>
      <c r="C1466" s="22">
        <v>1998</v>
      </c>
      <c r="D1466" s="22">
        <v>1633</v>
      </c>
      <c r="E1466" s="21">
        <v>23562.5</v>
      </c>
      <c r="F1466" s="20">
        <v>15.4</v>
      </c>
      <c r="G1466" s="22">
        <v>183.93</v>
      </c>
    </row>
    <row r="1467" spans="1:7" x14ac:dyDescent="0.35">
      <c r="A1467" s="20" t="s">
        <v>31</v>
      </c>
      <c r="B1467" s="20" t="s">
        <v>28</v>
      </c>
      <c r="C1467" s="22">
        <v>1998</v>
      </c>
      <c r="D1467" s="22">
        <v>70629</v>
      </c>
      <c r="E1467" s="21">
        <v>428827.2</v>
      </c>
      <c r="F1467" s="20">
        <v>22.8</v>
      </c>
      <c r="G1467" s="22">
        <v>1087.8599999999999</v>
      </c>
    </row>
    <row r="1468" spans="1:7" x14ac:dyDescent="0.35">
      <c r="A1468" s="20" t="s">
        <v>3</v>
      </c>
      <c r="B1468" s="20" t="s">
        <v>28</v>
      </c>
      <c r="C1468" s="22">
        <v>1998</v>
      </c>
      <c r="D1468" s="22">
        <v>21147</v>
      </c>
      <c r="E1468" s="21">
        <v>155977.4</v>
      </c>
      <c r="F1468" s="20">
        <v>19.399999999999999</v>
      </c>
      <c r="G1468" s="22">
        <v>237.97</v>
      </c>
    </row>
    <row r="1469" spans="1:7" x14ac:dyDescent="0.35">
      <c r="A1469" s="20" t="s">
        <v>97</v>
      </c>
      <c r="B1469" s="20" t="s">
        <v>28</v>
      </c>
      <c r="C1469" s="22">
        <v>1998</v>
      </c>
      <c r="D1469" s="22">
        <v>617</v>
      </c>
      <c r="E1469" s="21">
        <v>3485.1</v>
      </c>
      <c r="F1469" s="20">
        <v>21</v>
      </c>
      <c r="G1469" s="22">
        <v>187.26</v>
      </c>
    </row>
    <row r="1470" spans="1:7" x14ac:dyDescent="0.35">
      <c r="A1470" s="20" t="s">
        <v>4</v>
      </c>
      <c r="B1470" s="20" t="s">
        <v>28</v>
      </c>
      <c r="C1470" s="22">
        <v>1998</v>
      </c>
      <c r="D1470" s="22">
        <v>44807</v>
      </c>
      <c r="E1470" s="21">
        <v>392753.3</v>
      </c>
      <c r="F1470" s="20">
        <v>19.7</v>
      </c>
      <c r="G1470" s="22">
        <v>184.92</v>
      </c>
    </row>
    <row r="1471" spans="1:7" x14ac:dyDescent="0.35">
      <c r="A1471" s="20" t="s">
        <v>5</v>
      </c>
      <c r="B1471" s="20" t="s">
        <v>28</v>
      </c>
      <c r="C1471" s="22">
        <v>1998</v>
      </c>
      <c r="D1471" s="22">
        <v>1294</v>
      </c>
      <c r="E1471" s="21">
        <v>4277.3999999999996</v>
      </c>
      <c r="F1471" s="20">
        <v>23</v>
      </c>
      <c r="G1471" s="22">
        <v>959.66</v>
      </c>
    </row>
    <row r="1472" spans="1:7" x14ac:dyDescent="0.35">
      <c r="A1472" s="20" t="s">
        <v>98</v>
      </c>
      <c r="B1472" s="20" t="s">
        <v>28</v>
      </c>
      <c r="C1472" s="22">
        <v>1998</v>
      </c>
      <c r="D1472" s="22">
        <v>98</v>
      </c>
      <c r="E1472" s="21">
        <v>202.8</v>
      </c>
      <c r="F1472" s="20">
        <v>21.8</v>
      </c>
      <c r="G1472" s="22">
        <v>731.04</v>
      </c>
    </row>
    <row r="1473" spans="1:7" x14ac:dyDescent="0.35">
      <c r="A1473" s="20" t="s">
        <v>6</v>
      </c>
      <c r="B1473" s="20" t="s">
        <v>28</v>
      </c>
      <c r="C1473" s="22">
        <v>1998</v>
      </c>
      <c r="D1473" s="22">
        <v>10</v>
      </c>
      <c r="E1473" s="21"/>
      <c r="F1473" s="20"/>
      <c r="G1473" s="20"/>
    </row>
    <row r="1474" spans="1:7" x14ac:dyDescent="0.35">
      <c r="A1474" s="20" t="s">
        <v>8</v>
      </c>
      <c r="B1474" s="20" t="s">
        <v>28</v>
      </c>
      <c r="C1474" s="22">
        <v>1998</v>
      </c>
      <c r="D1474" s="22">
        <v>2328</v>
      </c>
      <c r="E1474" s="21">
        <v>18641.2</v>
      </c>
      <c r="F1474" s="20">
        <v>20.399999999999999</v>
      </c>
      <c r="G1474" s="22">
        <v>259.02</v>
      </c>
    </row>
    <row r="1475" spans="1:7" x14ac:dyDescent="0.35">
      <c r="A1475" s="20" t="s">
        <v>9</v>
      </c>
      <c r="B1475" s="20" t="s">
        <v>28</v>
      </c>
      <c r="C1475" s="22">
        <v>1998</v>
      </c>
      <c r="D1475" s="22">
        <v>34</v>
      </c>
      <c r="E1475" s="21">
        <v>188.6</v>
      </c>
      <c r="F1475" s="20">
        <v>23.2</v>
      </c>
      <c r="G1475" s="22">
        <v>1376.62</v>
      </c>
    </row>
    <row r="1476" spans="1:7" x14ac:dyDescent="0.35">
      <c r="A1476" s="20" t="s">
        <v>33</v>
      </c>
      <c r="B1476" s="20" t="s">
        <v>28</v>
      </c>
      <c r="C1476" s="22">
        <v>1998</v>
      </c>
      <c r="D1476" s="22">
        <v>1357</v>
      </c>
      <c r="E1476" s="21">
        <v>6637.1</v>
      </c>
      <c r="F1476" s="20">
        <v>22.1</v>
      </c>
      <c r="G1476" s="22">
        <v>500.9</v>
      </c>
    </row>
    <row r="1477" spans="1:7" x14ac:dyDescent="0.35">
      <c r="A1477" s="20" t="s">
        <v>10</v>
      </c>
      <c r="B1477" s="20" t="s">
        <v>28</v>
      </c>
      <c r="C1477" s="22">
        <v>1998</v>
      </c>
      <c r="D1477" s="22">
        <v>5021</v>
      </c>
      <c r="E1477" s="21">
        <v>54263.4</v>
      </c>
      <c r="F1477" s="20">
        <v>21.6</v>
      </c>
      <c r="G1477" s="22">
        <v>223.16</v>
      </c>
    </row>
    <row r="1478" spans="1:7" x14ac:dyDescent="0.35">
      <c r="A1478" s="20" t="s">
        <v>11</v>
      </c>
      <c r="B1478" s="20" t="s">
        <v>28</v>
      </c>
      <c r="C1478" s="22">
        <v>1998</v>
      </c>
      <c r="D1478" s="22">
        <v>92</v>
      </c>
      <c r="E1478" s="21">
        <v>549.29999999999995</v>
      </c>
      <c r="F1478" s="20">
        <v>22.6</v>
      </c>
      <c r="G1478" s="22">
        <v>666.49</v>
      </c>
    </row>
    <row r="1479" spans="1:7" x14ac:dyDescent="0.35">
      <c r="A1479" s="20" t="s">
        <v>23</v>
      </c>
      <c r="B1479" s="20" t="s">
        <v>28</v>
      </c>
      <c r="C1479" s="22">
        <v>1998</v>
      </c>
      <c r="D1479" s="22">
        <v>326</v>
      </c>
      <c r="E1479" s="21">
        <v>2666.5</v>
      </c>
      <c r="F1479" s="20">
        <v>20.7</v>
      </c>
      <c r="G1479" s="22">
        <v>194</v>
      </c>
    </row>
    <row r="1480" spans="1:7" x14ac:dyDescent="0.35">
      <c r="A1480" s="20" t="s">
        <v>34</v>
      </c>
      <c r="B1480" s="20" t="s">
        <v>28</v>
      </c>
      <c r="C1480" s="22">
        <v>1998</v>
      </c>
      <c r="D1480" s="22">
        <v>730</v>
      </c>
      <c r="E1480" s="21">
        <v>6659</v>
      </c>
      <c r="F1480" s="20">
        <v>19.8</v>
      </c>
      <c r="G1480" s="22">
        <v>176.99</v>
      </c>
    </row>
    <row r="1481" spans="1:7" x14ac:dyDescent="0.35">
      <c r="A1481" s="20" t="s">
        <v>13</v>
      </c>
      <c r="B1481" s="20" t="s">
        <v>28</v>
      </c>
      <c r="C1481" s="22">
        <v>1998</v>
      </c>
      <c r="D1481" s="22">
        <v>1048</v>
      </c>
      <c r="E1481" s="21">
        <v>2464.3000000000002</v>
      </c>
      <c r="F1481" s="20">
        <v>22.3</v>
      </c>
      <c r="G1481" s="22">
        <v>1123.6099999999999</v>
      </c>
    </row>
    <row r="1482" spans="1:7" x14ac:dyDescent="0.35">
      <c r="A1482" s="20" t="s">
        <v>35</v>
      </c>
      <c r="B1482" s="20" t="s">
        <v>28</v>
      </c>
      <c r="C1482" s="22">
        <v>1998</v>
      </c>
      <c r="D1482" s="22">
        <v>331</v>
      </c>
      <c r="E1482" s="21">
        <v>1237.2</v>
      </c>
      <c r="F1482" s="20">
        <v>22.8</v>
      </c>
      <c r="G1482" s="22">
        <v>1226.8599999999999</v>
      </c>
    </row>
    <row r="1483" spans="1:7" x14ac:dyDescent="0.35">
      <c r="A1483" s="20" t="s">
        <v>14</v>
      </c>
      <c r="B1483" s="20" t="s">
        <v>28</v>
      </c>
      <c r="C1483" s="22">
        <v>1998</v>
      </c>
      <c r="D1483" s="22">
        <v>47</v>
      </c>
      <c r="E1483" s="21">
        <v>139.69999999999999</v>
      </c>
      <c r="F1483" s="20">
        <v>22.8</v>
      </c>
      <c r="G1483" s="22">
        <v>1436.71</v>
      </c>
    </row>
    <row r="1484" spans="1:7" x14ac:dyDescent="0.35">
      <c r="A1484" s="20" t="s">
        <v>15</v>
      </c>
      <c r="B1484" s="20" t="s">
        <v>28</v>
      </c>
      <c r="C1484" s="22">
        <v>1998</v>
      </c>
      <c r="D1484" s="22">
        <v>9403</v>
      </c>
      <c r="E1484" s="21">
        <v>61547.7</v>
      </c>
      <c r="F1484" s="20">
        <v>21.9</v>
      </c>
      <c r="G1484" s="22">
        <v>827.14</v>
      </c>
    </row>
    <row r="1485" spans="1:7" x14ac:dyDescent="0.35">
      <c r="A1485" s="20" t="s">
        <v>16</v>
      </c>
      <c r="B1485" s="20" t="s">
        <v>28</v>
      </c>
      <c r="C1485" s="22">
        <v>1998</v>
      </c>
      <c r="D1485" s="22">
        <v>36</v>
      </c>
      <c r="E1485" s="21">
        <v>142.80000000000001</v>
      </c>
      <c r="F1485" s="20">
        <v>22.1</v>
      </c>
      <c r="G1485" s="22">
        <v>1271.71</v>
      </c>
    </row>
    <row r="1486" spans="1:7" x14ac:dyDescent="0.35">
      <c r="A1486" s="20" t="s">
        <v>17</v>
      </c>
      <c r="B1486" s="20" t="s">
        <v>28</v>
      </c>
      <c r="C1486" s="22">
        <v>1998</v>
      </c>
      <c r="D1486" s="22">
        <v>1139</v>
      </c>
      <c r="E1486" s="21">
        <v>7872.5</v>
      </c>
      <c r="F1486" s="20">
        <v>20.8</v>
      </c>
      <c r="G1486" s="22">
        <v>573.84</v>
      </c>
    </row>
    <row r="1487" spans="1:7" x14ac:dyDescent="0.35">
      <c r="A1487" s="20" t="s">
        <v>100</v>
      </c>
      <c r="B1487" s="20" t="s">
        <v>28</v>
      </c>
      <c r="C1487" s="22">
        <v>1998</v>
      </c>
      <c r="D1487" s="22">
        <v>453</v>
      </c>
      <c r="E1487" s="21">
        <v>2118.8000000000002</v>
      </c>
      <c r="F1487" s="20">
        <v>19.7</v>
      </c>
      <c r="G1487" s="22">
        <v>205.85</v>
      </c>
    </row>
    <row r="1488" spans="1:7" x14ac:dyDescent="0.35">
      <c r="A1488" s="20" t="s">
        <v>18</v>
      </c>
      <c r="B1488" s="20" t="s">
        <v>28</v>
      </c>
      <c r="C1488" s="22">
        <v>1998</v>
      </c>
      <c r="D1488" s="22">
        <v>348</v>
      </c>
      <c r="E1488" s="21">
        <v>6235.4</v>
      </c>
      <c r="F1488" s="20">
        <v>20.8</v>
      </c>
      <c r="G1488" s="22">
        <v>302.66000000000003</v>
      </c>
    </row>
    <row r="1489" spans="1:7" x14ac:dyDescent="0.35">
      <c r="A1489" s="20" t="s">
        <v>19</v>
      </c>
      <c r="B1489" s="20" t="s">
        <v>28</v>
      </c>
      <c r="C1489" s="22">
        <v>1998</v>
      </c>
      <c r="D1489" s="22">
        <v>119</v>
      </c>
      <c r="E1489" s="21">
        <v>412.4</v>
      </c>
      <c r="F1489" s="20">
        <v>20.5</v>
      </c>
      <c r="G1489" s="22">
        <v>1430.4</v>
      </c>
    </row>
    <row r="1490" spans="1:7" x14ac:dyDescent="0.35">
      <c r="A1490" s="20" t="s">
        <v>22</v>
      </c>
      <c r="B1490" s="20" t="s">
        <v>28</v>
      </c>
      <c r="C1490" s="22">
        <v>1998</v>
      </c>
      <c r="D1490" s="22">
        <v>612</v>
      </c>
      <c r="E1490" s="21">
        <v>2719.7</v>
      </c>
      <c r="F1490" s="20">
        <v>23.8</v>
      </c>
      <c r="G1490" s="22">
        <v>1335.93</v>
      </c>
    </row>
    <row r="1491" spans="1:7" x14ac:dyDescent="0.35">
      <c r="A1491" s="20" t="s">
        <v>38</v>
      </c>
      <c r="B1491" s="20" t="s">
        <v>28</v>
      </c>
      <c r="C1491" s="22">
        <v>1998</v>
      </c>
      <c r="D1491" s="22">
        <v>2346</v>
      </c>
      <c r="E1491" s="21">
        <v>9946.2000000000007</v>
      </c>
      <c r="F1491" s="20">
        <v>22</v>
      </c>
      <c r="G1491" s="22">
        <v>820.67</v>
      </c>
    </row>
    <row r="1492" spans="1:7" x14ac:dyDescent="0.35">
      <c r="A1492" s="20" t="s">
        <v>74</v>
      </c>
      <c r="B1492" s="20" t="s">
        <v>73</v>
      </c>
      <c r="C1492" s="22">
        <v>1998</v>
      </c>
      <c r="D1492" s="22">
        <v>1400</v>
      </c>
      <c r="E1492" s="21">
        <v>2448</v>
      </c>
      <c r="F1492" s="20">
        <v>20.7</v>
      </c>
      <c r="G1492" s="22">
        <v>346.92</v>
      </c>
    </row>
    <row r="1493" spans="1:7" x14ac:dyDescent="0.35">
      <c r="A1493" s="20" t="s">
        <v>40</v>
      </c>
      <c r="B1493" s="20" t="s">
        <v>73</v>
      </c>
      <c r="C1493" s="22">
        <v>1998</v>
      </c>
      <c r="D1493" s="22">
        <v>10987</v>
      </c>
      <c r="E1493" s="21">
        <v>100726.3</v>
      </c>
      <c r="F1493" s="20">
        <v>22.6</v>
      </c>
      <c r="G1493" s="22">
        <v>307.32</v>
      </c>
    </row>
    <row r="1494" spans="1:7" x14ac:dyDescent="0.35">
      <c r="A1494" s="20" t="s">
        <v>41</v>
      </c>
      <c r="B1494" s="20" t="s">
        <v>73</v>
      </c>
      <c r="C1494" s="22">
        <v>1998</v>
      </c>
      <c r="D1494" s="22">
        <v>1733</v>
      </c>
      <c r="E1494" s="21">
        <v>9140.5</v>
      </c>
      <c r="F1494" s="20">
        <v>23.4</v>
      </c>
      <c r="G1494" s="22">
        <v>1468.87</v>
      </c>
    </row>
    <row r="1495" spans="1:7" x14ac:dyDescent="0.35">
      <c r="A1495" s="20" t="s">
        <v>42</v>
      </c>
      <c r="B1495" s="20" t="s">
        <v>73</v>
      </c>
      <c r="C1495" s="22">
        <v>1998</v>
      </c>
      <c r="D1495" s="22">
        <v>34583</v>
      </c>
      <c r="E1495" s="21">
        <v>228450.2</v>
      </c>
      <c r="F1495" s="20">
        <v>23.1</v>
      </c>
      <c r="G1495" s="22">
        <v>1182.76</v>
      </c>
    </row>
    <row r="1496" spans="1:7" x14ac:dyDescent="0.35">
      <c r="A1496" s="20" t="s">
        <v>43</v>
      </c>
      <c r="B1496" s="20" t="s">
        <v>73</v>
      </c>
      <c r="C1496" s="22">
        <v>1998</v>
      </c>
      <c r="D1496" s="22">
        <v>7620</v>
      </c>
      <c r="E1496" s="21">
        <v>55898.8</v>
      </c>
      <c r="F1496" s="20">
        <v>21.8</v>
      </c>
      <c r="G1496" s="22">
        <v>393.66</v>
      </c>
    </row>
    <row r="1497" spans="1:7" x14ac:dyDescent="0.35">
      <c r="A1497" s="20" t="s">
        <v>127</v>
      </c>
      <c r="B1497" s="20" t="s">
        <v>73</v>
      </c>
      <c r="C1497" s="22">
        <v>1998</v>
      </c>
      <c r="D1497" s="22">
        <v>24</v>
      </c>
      <c r="E1497" s="21">
        <v>432.5</v>
      </c>
      <c r="F1497" s="20">
        <v>23.6</v>
      </c>
      <c r="G1497" s="22">
        <v>435.09</v>
      </c>
    </row>
    <row r="1498" spans="1:7" x14ac:dyDescent="0.35">
      <c r="A1498" s="20" t="s">
        <v>45</v>
      </c>
      <c r="B1498" s="20" t="s">
        <v>73</v>
      </c>
      <c r="C1498" s="22">
        <v>1998</v>
      </c>
      <c r="D1498" s="22">
        <v>1031</v>
      </c>
      <c r="E1498" s="21">
        <v>9436.2000000000007</v>
      </c>
      <c r="F1498" s="20">
        <v>23.5</v>
      </c>
      <c r="G1498" s="22">
        <v>307.05</v>
      </c>
    </row>
    <row r="1499" spans="1:7" x14ac:dyDescent="0.35">
      <c r="A1499" s="20" t="s">
        <v>46</v>
      </c>
      <c r="B1499" s="20" t="s">
        <v>73</v>
      </c>
      <c r="C1499" s="22">
        <v>1998</v>
      </c>
      <c r="D1499" s="22">
        <v>327</v>
      </c>
      <c r="E1499" s="21">
        <v>2862.8</v>
      </c>
      <c r="F1499" s="20">
        <v>22.9</v>
      </c>
      <c r="G1499" s="22">
        <v>301.06</v>
      </c>
    </row>
    <row r="1500" spans="1:7" x14ac:dyDescent="0.35">
      <c r="A1500" s="20" t="s">
        <v>85</v>
      </c>
      <c r="B1500" s="20" t="s">
        <v>73</v>
      </c>
      <c r="C1500" s="22">
        <v>1998</v>
      </c>
      <c r="D1500" s="22">
        <v>54</v>
      </c>
      <c r="E1500" s="21">
        <v>459.8</v>
      </c>
      <c r="F1500" s="20">
        <v>20.8</v>
      </c>
      <c r="G1500" s="22">
        <v>298.58</v>
      </c>
    </row>
    <row r="1501" spans="1:7" x14ac:dyDescent="0.35">
      <c r="A1501" s="20" t="s">
        <v>49</v>
      </c>
      <c r="B1501" s="20" t="s">
        <v>73</v>
      </c>
      <c r="C1501" s="22">
        <v>1998</v>
      </c>
      <c r="D1501" s="22">
        <v>51</v>
      </c>
      <c r="E1501" s="21">
        <v>272.3</v>
      </c>
      <c r="F1501" s="20">
        <v>22.1</v>
      </c>
      <c r="G1501" s="22">
        <v>972.8</v>
      </c>
    </row>
    <row r="1502" spans="1:7" x14ac:dyDescent="0.35">
      <c r="A1502" s="20" t="s">
        <v>75</v>
      </c>
      <c r="B1502" s="20" t="s">
        <v>73</v>
      </c>
      <c r="C1502" s="22">
        <v>1998</v>
      </c>
      <c r="D1502" s="22">
        <v>839</v>
      </c>
      <c r="E1502" s="21">
        <v>6125.2</v>
      </c>
      <c r="F1502" s="20">
        <v>20</v>
      </c>
      <c r="G1502" s="22">
        <v>613.26</v>
      </c>
    </row>
    <row r="1503" spans="1:7" x14ac:dyDescent="0.35">
      <c r="A1503" s="20" t="s">
        <v>88</v>
      </c>
      <c r="B1503" s="20" t="s">
        <v>73</v>
      </c>
      <c r="C1503" s="22">
        <v>1998</v>
      </c>
      <c r="D1503" s="22">
        <v>869</v>
      </c>
      <c r="E1503" s="21">
        <v>543.4</v>
      </c>
      <c r="F1503" s="20">
        <v>23.3</v>
      </c>
      <c r="G1503" s="22">
        <v>1152.0899999999999</v>
      </c>
    </row>
    <row r="1504" spans="1:7" x14ac:dyDescent="0.35">
      <c r="A1504" s="20" t="s">
        <v>76</v>
      </c>
      <c r="B1504" s="20" t="s">
        <v>73</v>
      </c>
      <c r="C1504" s="22">
        <v>1998</v>
      </c>
      <c r="D1504" s="22">
        <v>10754</v>
      </c>
      <c r="E1504" s="21">
        <v>99093.6</v>
      </c>
      <c r="F1504" s="20">
        <v>21</v>
      </c>
      <c r="G1504" s="22">
        <v>212.6</v>
      </c>
    </row>
    <row r="1505" spans="1:7" x14ac:dyDescent="0.35">
      <c r="A1505" s="20" t="s">
        <v>109</v>
      </c>
      <c r="B1505" s="20" t="s">
        <v>73</v>
      </c>
      <c r="C1505" s="22">
        <v>1998</v>
      </c>
      <c r="D1505" s="22">
        <v>26</v>
      </c>
      <c r="E1505" s="21">
        <v>90.7</v>
      </c>
      <c r="F1505" s="20">
        <v>19.7</v>
      </c>
      <c r="G1505" s="22">
        <v>116.47</v>
      </c>
    </row>
    <row r="1506" spans="1:7" x14ac:dyDescent="0.35">
      <c r="A1506" s="20" t="s">
        <v>89</v>
      </c>
      <c r="B1506" s="20" t="s">
        <v>73</v>
      </c>
      <c r="C1506" s="22">
        <v>1998</v>
      </c>
      <c r="D1506" s="22">
        <v>103</v>
      </c>
      <c r="E1506" s="21">
        <v>484.7</v>
      </c>
      <c r="F1506" s="20">
        <v>22.8</v>
      </c>
      <c r="G1506" s="22"/>
    </row>
    <row r="1507" spans="1:7" x14ac:dyDescent="0.35">
      <c r="A1507" s="20" t="s">
        <v>53</v>
      </c>
      <c r="B1507" s="20" t="s">
        <v>73</v>
      </c>
      <c r="C1507" s="22">
        <v>1998</v>
      </c>
      <c r="D1507" s="22">
        <v>161</v>
      </c>
      <c r="E1507" s="21">
        <v>439.4</v>
      </c>
      <c r="F1507" s="20">
        <v>23.1</v>
      </c>
      <c r="G1507" s="22">
        <v>1415.35</v>
      </c>
    </row>
    <row r="1508" spans="1:7" x14ac:dyDescent="0.35">
      <c r="A1508" s="20" t="s">
        <v>54</v>
      </c>
      <c r="B1508" s="20" t="s">
        <v>73</v>
      </c>
      <c r="C1508" s="22">
        <v>1998</v>
      </c>
      <c r="D1508" s="22">
        <v>28114</v>
      </c>
      <c r="E1508" s="21">
        <v>201491</v>
      </c>
      <c r="F1508" s="20">
        <v>23.1</v>
      </c>
      <c r="G1508" s="22">
        <v>1014.86</v>
      </c>
    </row>
    <row r="1509" spans="1:7" x14ac:dyDescent="0.35">
      <c r="A1509" s="20" t="s">
        <v>77</v>
      </c>
      <c r="B1509" s="20" t="s">
        <v>73</v>
      </c>
      <c r="C1509" s="22">
        <v>1998</v>
      </c>
      <c r="D1509" s="22">
        <v>184</v>
      </c>
      <c r="E1509" s="21">
        <v>580</v>
      </c>
      <c r="F1509" s="20">
        <v>19.899999999999999</v>
      </c>
      <c r="G1509" s="22">
        <v>1453.83</v>
      </c>
    </row>
    <row r="1510" spans="1:7" x14ac:dyDescent="0.35">
      <c r="A1510" s="20" t="s">
        <v>55</v>
      </c>
      <c r="B1510" s="20" t="s">
        <v>73</v>
      </c>
      <c r="C1510" s="22">
        <v>1998</v>
      </c>
      <c r="D1510" s="22">
        <v>836</v>
      </c>
      <c r="E1510" s="21">
        <v>4675.5</v>
      </c>
      <c r="F1510" s="20">
        <v>23</v>
      </c>
      <c r="G1510" s="22">
        <v>224.19</v>
      </c>
    </row>
    <row r="1511" spans="1:7" x14ac:dyDescent="0.35">
      <c r="A1511" s="20" t="s">
        <v>78</v>
      </c>
      <c r="B1511" s="20" t="s">
        <v>73</v>
      </c>
      <c r="C1511" s="22">
        <v>1998</v>
      </c>
      <c r="D1511" s="22">
        <v>363</v>
      </c>
      <c r="E1511" s="21">
        <v>1186.3</v>
      </c>
      <c r="F1511" s="20">
        <v>23.9</v>
      </c>
      <c r="G1511" s="22">
        <v>1080.67</v>
      </c>
    </row>
    <row r="1512" spans="1:7" x14ac:dyDescent="0.35">
      <c r="A1512" s="20" t="s">
        <v>57</v>
      </c>
      <c r="B1512" s="20" t="s">
        <v>73</v>
      </c>
      <c r="C1512" s="22">
        <v>1998</v>
      </c>
      <c r="D1512" s="22">
        <v>169</v>
      </c>
      <c r="E1512" s="21">
        <v>463</v>
      </c>
      <c r="F1512" s="20">
        <v>23.2</v>
      </c>
      <c r="G1512" s="22">
        <v>1269.01</v>
      </c>
    </row>
    <row r="1513" spans="1:7" x14ac:dyDescent="0.35">
      <c r="A1513" s="20" t="s">
        <v>69</v>
      </c>
      <c r="B1513" s="20" t="s">
        <v>73</v>
      </c>
      <c r="C1513" s="22">
        <v>1998</v>
      </c>
      <c r="D1513" s="22">
        <v>751</v>
      </c>
      <c r="E1513" s="21">
        <v>15802.7</v>
      </c>
      <c r="F1513" s="20">
        <v>21.1</v>
      </c>
      <c r="G1513" s="22">
        <v>213.82</v>
      </c>
    </row>
    <row r="1514" spans="1:7" x14ac:dyDescent="0.35">
      <c r="A1514" s="20" t="s">
        <v>58</v>
      </c>
      <c r="B1514" s="20" t="s">
        <v>73</v>
      </c>
      <c r="C1514" s="22">
        <v>1998</v>
      </c>
      <c r="D1514" s="22">
        <v>178</v>
      </c>
      <c r="E1514" s="21">
        <v>573.29999999999995</v>
      </c>
      <c r="F1514" s="20">
        <v>23.9</v>
      </c>
      <c r="G1514" s="22">
        <v>2108.16</v>
      </c>
    </row>
    <row r="1515" spans="1:7" x14ac:dyDescent="0.35">
      <c r="A1515" s="20" t="s">
        <v>59</v>
      </c>
      <c r="B1515" s="20" t="s">
        <v>73</v>
      </c>
      <c r="C1515" s="22">
        <v>1998</v>
      </c>
      <c r="D1515" s="22">
        <v>2136</v>
      </c>
      <c r="E1515" s="21">
        <v>8787.4</v>
      </c>
      <c r="F1515" s="20">
        <v>21.9</v>
      </c>
      <c r="G1515" s="22">
        <v>929.02</v>
      </c>
    </row>
    <row r="1516" spans="1:7" x14ac:dyDescent="0.35">
      <c r="A1516" s="20" t="s">
        <v>60</v>
      </c>
      <c r="B1516" s="20" t="s">
        <v>73</v>
      </c>
      <c r="C1516" s="22">
        <v>1998</v>
      </c>
      <c r="D1516" s="22">
        <v>8179</v>
      </c>
      <c r="E1516" s="21">
        <v>28922.9</v>
      </c>
      <c r="F1516" s="20">
        <v>22.8</v>
      </c>
      <c r="G1516" s="22">
        <v>1632.29</v>
      </c>
    </row>
    <row r="1517" spans="1:7" x14ac:dyDescent="0.35">
      <c r="A1517" s="20" t="s">
        <v>62</v>
      </c>
      <c r="B1517" s="20" t="s">
        <v>73</v>
      </c>
      <c r="C1517" s="22">
        <v>1998</v>
      </c>
      <c r="D1517" s="22">
        <v>2</v>
      </c>
      <c r="E1517" s="21">
        <v>363.4</v>
      </c>
      <c r="F1517" s="20">
        <v>20.6</v>
      </c>
      <c r="G1517" s="22">
        <v>665.71</v>
      </c>
    </row>
    <row r="1518" spans="1:7" x14ac:dyDescent="0.35">
      <c r="A1518" s="20" t="s">
        <v>63</v>
      </c>
      <c r="B1518" s="20" t="s">
        <v>73</v>
      </c>
      <c r="C1518" s="22">
        <v>1998</v>
      </c>
      <c r="D1518" s="22">
        <v>842</v>
      </c>
      <c r="E1518" s="21">
        <v>5835.9</v>
      </c>
      <c r="F1518" s="20">
        <v>22</v>
      </c>
      <c r="G1518" s="22">
        <v>380.36</v>
      </c>
    </row>
    <row r="1519" spans="1:7" x14ac:dyDescent="0.35">
      <c r="A1519" s="20" t="s">
        <v>80</v>
      </c>
      <c r="B1519" s="20" t="s">
        <v>73</v>
      </c>
      <c r="C1519" s="22">
        <v>1998</v>
      </c>
      <c r="D1519" s="22">
        <v>9636</v>
      </c>
      <c r="E1519" s="21">
        <v>106971.2</v>
      </c>
      <c r="F1519" s="20">
        <v>22</v>
      </c>
      <c r="G1519" s="22">
        <v>383.71</v>
      </c>
    </row>
    <row r="1520" spans="1:7" x14ac:dyDescent="0.35">
      <c r="A1520" s="20" t="s">
        <v>64</v>
      </c>
      <c r="B1520" s="20" t="s">
        <v>73</v>
      </c>
      <c r="C1520" s="22">
        <v>1998</v>
      </c>
      <c r="D1520" s="22">
        <v>6818</v>
      </c>
      <c r="E1520" s="21">
        <v>61627.4</v>
      </c>
      <c r="F1520" s="20">
        <v>22.5</v>
      </c>
      <c r="G1520" s="22">
        <v>385.49</v>
      </c>
    </row>
    <row r="1521" spans="1:7" x14ac:dyDescent="0.35">
      <c r="A1521" s="20" t="s">
        <v>90</v>
      </c>
      <c r="B1521" s="20" t="s">
        <v>73</v>
      </c>
      <c r="C1521" s="22">
        <v>1998</v>
      </c>
      <c r="D1521" s="22">
        <v>791</v>
      </c>
      <c r="E1521" s="21">
        <v>5918.4</v>
      </c>
      <c r="F1521" s="20">
        <v>21.6</v>
      </c>
      <c r="G1521" s="22">
        <v>331.39</v>
      </c>
    </row>
    <row r="1522" spans="1:7" x14ac:dyDescent="0.35">
      <c r="A1522" s="20" t="s">
        <v>81</v>
      </c>
      <c r="B1522" s="20" t="s">
        <v>73</v>
      </c>
      <c r="C1522" s="22">
        <v>1998</v>
      </c>
      <c r="D1522" s="22">
        <v>1169</v>
      </c>
      <c r="E1522" s="21">
        <v>8178.1</v>
      </c>
      <c r="F1522" s="20">
        <v>22.6</v>
      </c>
      <c r="G1522" s="22">
        <v>957.28</v>
      </c>
    </row>
    <row r="1523" spans="1:7" x14ac:dyDescent="0.35">
      <c r="A1523" s="20" t="s">
        <v>83</v>
      </c>
      <c r="B1523" s="20" t="s">
        <v>73</v>
      </c>
      <c r="C1523" s="22">
        <v>1998</v>
      </c>
      <c r="D1523" s="22">
        <v>1983</v>
      </c>
      <c r="E1523" s="21">
        <v>22017.4</v>
      </c>
      <c r="F1523" s="20">
        <v>23.3</v>
      </c>
      <c r="G1523" s="22">
        <v>868.69</v>
      </c>
    </row>
    <row r="1524" spans="1:7" x14ac:dyDescent="0.35">
      <c r="A1524" s="20" t="s">
        <v>82</v>
      </c>
      <c r="B1524" s="20" t="s">
        <v>73</v>
      </c>
      <c r="C1524" s="22">
        <v>1998</v>
      </c>
      <c r="D1524" s="22">
        <v>431</v>
      </c>
      <c r="E1524" s="21">
        <v>1433.7</v>
      </c>
      <c r="F1524" s="20">
        <v>22.6</v>
      </c>
      <c r="G1524" s="22">
        <v>413.26</v>
      </c>
    </row>
    <row r="1525" spans="1:7" x14ac:dyDescent="0.35">
      <c r="A1525" s="20" t="s">
        <v>68</v>
      </c>
      <c r="B1525" s="20" t="s">
        <v>73</v>
      </c>
      <c r="C1525" s="22">
        <v>1998</v>
      </c>
      <c r="D1525" s="22">
        <v>43380</v>
      </c>
      <c r="E1525" s="21">
        <v>339711.9</v>
      </c>
      <c r="F1525" s="20">
        <v>18.5</v>
      </c>
      <c r="G1525" s="22">
        <v>460.32</v>
      </c>
    </row>
    <row r="1526" spans="1:7" x14ac:dyDescent="0.35">
      <c r="A1526" s="20" t="s">
        <v>30</v>
      </c>
      <c r="B1526" s="20" t="s">
        <v>28</v>
      </c>
      <c r="C1526" s="22">
        <v>1997</v>
      </c>
      <c r="D1526" s="22">
        <v>1616</v>
      </c>
      <c r="E1526" s="21">
        <v>29952.799999999999</v>
      </c>
      <c r="F1526" s="20">
        <v>15.5</v>
      </c>
      <c r="G1526" s="20">
        <v>192.55</v>
      </c>
    </row>
    <row r="1527" spans="1:7" x14ac:dyDescent="0.35">
      <c r="A1527" s="20" t="s">
        <v>31</v>
      </c>
      <c r="B1527" s="20" t="s">
        <v>28</v>
      </c>
      <c r="C1527" s="22">
        <v>1997</v>
      </c>
      <c r="D1527" s="22">
        <v>65058</v>
      </c>
      <c r="E1527" s="21">
        <v>491406.3</v>
      </c>
      <c r="F1527" s="20">
        <v>23.6</v>
      </c>
      <c r="G1527" s="20">
        <v>1161.07</v>
      </c>
    </row>
    <row r="1528" spans="1:7" x14ac:dyDescent="0.35">
      <c r="A1528" s="20" t="s">
        <v>3</v>
      </c>
      <c r="B1528" s="20" t="s">
        <v>28</v>
      </c>
      <c r="C1528" s="22">
        <v>1997</v>
      </c>
      <c r="D1528" s="22">
        <v>21449</v>
      </c>
      <c r="E1528" s="21">
        <v>170710.6</v>
      </c>
      <c r="F1528" s="21">
        <v>20.100000000000001</v>
      </c>
      <c r="G1528" s="20">
        <v>274.44</v>
      </c>
    </row>
    <row r="1529" spans="1:7" x14ac:dyDescent="0.35">
      <c r="A1529" s="20" t="s">
        <v>97</v>
      </c>
      <c r="B1529" s="20" t="s">
        <v>28</v>
      </c>
      <c r="C1529" s="22">
        <v>1997</v>
      </c>
      <c r="D1529" s="22">
        <v>617</v>
      </c>
      <c r="E1529" s="21">
        <v>5060.7</v>
      </c>
      <c r="F1529" s="21">
        <v>20.6</v>
      </c>
      <c r="G1529" s="20">
        <v>196.26</v>
      </c>
    </row>
    <row r="1530" spans="1:7" x14ac:dyDescent="0.35">
      <c r="A1530" s="20" t="s">
        <v>4</v>
      </c>
      <c r="B1530" s="20" t="s">
        <v>28</v>
      </c>
      <c r="C1530" s="22">
        <v>1997</v>
      </c>
      <c r="D1530" s="22">
        <v>45787</v>
      </c>
      <c r="E1530" s="21">
        <v>475082</v>
      </c>
      <c r="F1530" s="21">
        <v>21</v>
      </c>
      <c r="G1530" s="20">
        <v>207.55</v>
      </c>
    </row>
    <row r="1531" spans="1:7" x14ac:dyDescent="0.35">
      <c r="A1531" s="20" t="s">
        <v>5</v>
      </c>
      <c r="B1531" s="20" t="s">
        <v>28</v>
      </c>
      <c r="C1531" s="22">
        <v>1997</v>
      </c>
      <c r="D1531" s="22">
        <v>1424</v>
      </c>
      <c r="E1531" s="21">
        <v>9957.7000000000007</v>
      </c>
      <c r="F1531" s="21">
        <v>23.1</v>
      </c>
      <c r="G1531" s="20">
        <v>912.84</v>
      </c>
    </row>
    <row r="1532" spans="1:7" x14ac:dyDescent="0.35">
      <c r="A1532" s="20" t="s">
        <v>98</v>
      </c>
      <c r="B1532" s="20" t="s">
        <v>28</v>
      </c>
      <c r="C1532" s="22">
        <v>1997</v>
      </c>
      <c r="D1532" s="22">
        <v>102</v>
      </c>
      <c r="E1532" s="21">
        <v>370.6</v>
      </c>
      <c r="F1532" s="21">
        <v>23.3</v>
      </c>
      <c r="G1532" s="20">
        <v>517.28</v>
      </c>
    </row>
    <row r="1533" spans="1:7" x14ac:dyDescent="0.35">
      <c r="A1533" s="20" t="s">
        <v>8</v>
      </c>
      <c r="B1533" s="20" t="s">
        <v>28</v>
      </c>
      <c r="C1533" s="22">
        <v>1997</v>
      </c>
      <c r="D1533" s="22">
        <v>2346</v>
      </c>
      <c r="E1533" s="21">
        <v>17306.900000000001</v>
      </c>
      <c r="F1533" s="21">
        <v>19.899999999999999</v>
      </c>
      <c r="G1533" s="20">
        <v>293.16000000000003</v>
      </c>
    </row>
    <row r="1534" spans="1:7" x14ac:dyDescent="0.35">
      <c r="A1534" s="20" t="s">
        <v>33</v>
      </c>
      <c r="B1534" s="20" t="s">
        <v>28</v>
      </c>
      <c r="C1534" s="22">
        <v>1997</v>
      </c>
      <c r="D1534" s="22">
        <v>1256</v>
      </c>
      <c r="E1534" s="21">
        <v>8109.4</v>
      </c>
      <c r="F1534" s="21">
        <v>22.6</v>
      </c>
      <c r="G1534" s="20">
        <v>521.41999999999996</v>
      </c>
    </row>
    <row r="1535" spans="1:7" x14ac:dyDescent="0.35">
      <c r="A1535" s="20" t="s">
        <v>10</v>
      </c>
      <c r="B1535" s="20" t="s">
        <v>28</v>
      </c>
      <c r="C1535" s="22">
        <v>1997</v>
      </c>
      <c r="D1535" s="22">
        <v>5207</v>
      </c>
      <c r="E1535" s="21">
        <v>53782.6</v>
      </c>
      <c r="F1535" s="21">
        <v>22.7</v>
      </c>
      <c r="G1535" s="20">
        <v>227.68</v>
      </c>
    </row>
    <row r="1536" spans="1:7" x14ac:dyDescent="0.35">
      <c r="A1536" s="20" t="s">
        <v>11</v>
      </c>
      <c r="B1536" s="20" t="s">
        <v>28</v>
      </c>
      <c r="C1536" s="22">
        <v>1997</v>
      </c>
      <c r="D1536" s="22">
        <v>79</v>
      </c>
      <c r="E1536" s="21">
        <v>547.70000000000005</v>
      </c>
      <c r="F1536" s="21">
        <v>22.6</v>
      </c>
      <c r="G1536" s="20">
        <v>665.09</v>
      </c>
    </row>
    <row r="1537" spans="1:7" x14ac:dyDescent="0.35">
      <c r="A1537" s="20" t="s">
        <v>23</v>
      </c>
      <c r="B1537" s="20" t="s">
        <v>28</v>
      </c>
      <c r="C1537" s="22">
        <v>1997</v>
      </c>
      <c r="D1537" s="22">
        <v>320</v>
      </c>
      <c r="E1537" s="21">
        <v>47916.3</v>
      </c>
      <c r="F1537" s="20">
        <v>21.3</v>
      </c>
      <c r="G1537" s="20">
        <v>175.76</v>
      </c>
    </row>
    <row r="1538" spans="1:7" x14ac:dyDescent="0.35">
      <c r="A1538" s="20" t="s">
        <v>34</v>
      </c>
      <c r="B1538" s="20" t="s">
        <v>28</v>
      </c>
      <c r="C1538" s="22">
        <v>1997</v>
      </c>
      <c r="D1538" s="22">
        <v>813</v>
      </c>
      <c r="E1538" s="21">
        <v>7518.1</v>
      </c>
      <c r="F1538" s="21">
        <v>20.100000000000001</v>
      </c>
      <c r="G1538" s="20">
        <v>184.54</v>
      </c>
    </row>
    <row r="1539" spans="1:7" x14ac:dyDescent="0.35">
      <c r="A1539" s="20" t="s">
        <v>13</v>
      </c>
      <c r="B1539" s="20" t="s">
        <v>28</v>
      </c>
      <c r="C1539" s="22">
        <v>1997</v>
      </c>
      <c r="D1539" s="22">
        <v>1009</v>
      </c>
      <c r="E1539" s="21">
        <v>5064</v>
      </c>
      <c r="F1539" s="21">
        <v>22.3</v>
      </c>
      <c r="G1539" s="20">
        <v>1122.54</v>
      </c>
    </row>
    <row r="1540" spans="1:7" x14ac:dyDescent="0.35">
      <c r="A1540" s="20" t="s">
        <v>35</v>
      </c>
      <c r="B1540" s="20" t="s">
        <v>28</v>
      </c>
      <c r="C1540" s="22">
        <v>1997</v>
      </c>
      <c r="D1540" s="22">
        <v>140</v>
      </c>
      <c r="E1540" s="21">
        <v>1136.4000000000001</v>
      </c>
      <c r="F1540" s="20">
        <v>22.8</v>
      </c>
      <c r="G1540" s="20">
        <v>1349.74</v>
      </c>
    </row>
    <row r="1541" spans="1:7" x14ac:dyDescent="0.35">
      <c r="A1541" s="20" t="s">
        <v>14</v>
      </c>
      <c r="B1541" s="20" t="s">
        <v>28</v>
      </c>
      <c r="C1541" s="22">
        <v>1997</v>
      </c>
      <c r="D1541" s="22">
        <v>48</v>
      </c>
      <c r="E1541" s="21">
        <v>231.3</v>
      </c>
      <c r="F1541" s="20">
        <v>23.5</v>
      </c>
      <c r="G1541" s="20">
        <v>1741.7</v>
      </c>
    </row>
    <row r="1542" spans="1:7" x14ac:dyDescent="0.35">
      <c r="A1542" s="20" t="s">
        <v>15</v>
      </c>
      <c r="B1542" s="20" t="s">
        <v>28</v>
      </c>
      <c r="C1542" s="22">
        <v>1997</v>
      </c>
      <c r="D1542" s="22">
        <v>9819</v>
      </c>
      <c r="E1542" s="21">
        <v>74185.899999999994</v>
      </c>
      <c r="F1542" s="20">
        <v>22.6</v>
      </c>
      <c r="G1542" s="20">
        <v>788.24</v>
      </c>
    </row>
    <row r="1543" spans="1:7" x14ac:dyDescent="0.35">
      <c r="A1543" s="20" t="s">
        <v>16</v>
      </c>
      <c r="B1543" s="20" t="s">
        <v>28</v>
      </c>
      <c r="C1543" s="22">
        <v>1997</v>
      </c>
      <c r="D1543" s="22">
        <v>23</v>
      </c>
      <c r="E1543" s="21">
        <v>137.6</v>
      </c>
      <c r="F1543" s="20">
        <v>24.3</v>
      </c>
      <c r="G1543" s="20">
        <v>1150.08</v>
      </c>
    </row>
    <row r="1544" spans="1:7" x14ac:dyDescent="0.35">
      <c r="A1544" s="20" t="s">
        <v>17</v>
      </c>
      <c r="B1544" s="20" t="s">
        <v>28</v>
      </c>
      <c r="C1544" s="22">
        <v>1997</v>
      </c>
      <c r="D1544" s="22">
        <v>1121</v>
      </c>
      <c r="E1544" s="21">
        <v>9227.7999999999993</v>
      </c>
      <c r="F1544" s="20">
        <v>21.9</v>
      </c>
      <c r="G1544" s="20">
        <v>575.03</v>
      </c>
    </row>
    <row r="1545" spans="1:7" x14ac:dyDescent="0.35">
      <c r="A1545" s="20" t="s">
        <v>100</v>
      </c>
      <c r="B1545" s="20" t="s">
        <v>28</v>
      </c>
      <c r="C1545" s="22">
        <v>1997</v>
      </c>
      <c r="D1545" s="22">
        <v>453</v>
      </c>
      <c r="E1545" s="21">
        <v>2546.9</v>
      </c>
      <c r="F1545" s="20">
        <v>19</v>
      </c>
      <c r="G1545" s="20">
        <v>226.69</v>
      </c>
    </row>
    <row r="1546" spans="1:7" x14ac:dyDescent="0.35">
      <c r="A1546" s="20" t="s">
        <v>101</v>
      </c>
      <c r="B1546" s="20" t="s">
        <v>28</v>
      </c>
      <c r="C1546" s="22">
        <v>1997</v>
      </c>
      <c r="D1546" s="22">
        <v>50</v>
      </c>
      <c r="E1546" s="21">
        <v>57.9</v>
      </c>
      <c r="F1546" s="20">
        <v>22.2</v>
      </c>
      <c r="G1546" s="20">
        <v>692.49</v>
      </c>
    </row>
    <row r="1547" spans="1:7" x14ac:dyDescent="0.35">
      <c r="A1547" s="20" t="s">
        <v>18</v>
      </c>
      <c r="B1547" s="20" t="s">
        <v>28</v>
      </c>
      <c r="C1547" s="22">
        <v>1997</v>
      </c>
      <c r="D1547" s="22">
        <v>304</v>
      </c>
      <c r="E1547" s="21">
        <v>6294.4</v>
      </c>
      <c r="F1547" s="20">
        <v>22.2</v>
      </c>
      <c r="G1547" s="20">
        <v>306.17</v>
      </c>
    </row>
    <row r="1548" spans="1:7" x14ac:dyDescent="0.35">
      <c r="A1548" s="20" t="s">
        <v>19</v>
      </c>
      <c r="B1548" s="20" t="s">
        <v>28</v>
      </c>
      <c r="C1548" s="22">
        <v>1997</v>
      </c>
      <c r="D1548" s="22">
        <v>119</v>
      </c>
      <c r="E1548" s="21">
        <v>150.1</v>
      </c>
      <c r="F1548" s="20">
        <v>24.3</v>
      </c>
      <c r="G1548" s="20">
        <v>1371.39</v>
      </c>
    </row>
    <row r="1549" spans="1:7" x14ac:dyDescent="0.35">
      <c r="A1549" s="20" t="s">
        <v>22</v>
      </c>
      <c r="B1549" s="20" t="s">
        <v>28</v>
      </c>
      <c r="C1549" s="22">
        <v>1997</v>
      </c>
      <c r="D1549" s="22">
        <v>435</v>
      </c>
      <c r="E1549" s="21">
        <v>2847.8</v>
      </c>
      <c r="F1549" s="20">
        <v>24.6</v>
      </c>
      <c r="G1549" s="20">
        <v>1398.74</v>
      </c>
    </row>
    <row r="1550" spans="1:7" x14ac:dyDescent="0.35">
      <c r="A1550" s="20" t="s">
        <v>38</v>
      </c>
      <c r="B1550" s="20" t="s">
        <v>28</v>
      </c>
      <c r="C1550" s="22">
        <v>1997</v>
      </c>
      <c r="D1550" s="22">
        <v>2449</v>
      </c>
      <c r="E1550" s="21">
        <v>11929.4</v>
      </c>
      <c r="F1550" s="20">
        <v>21.9</v>
      </c>
      <c r="G1550" s="20">
        <v>803.16</v>
      </c>
    </row>
    <row r="1551" spans="1:7" x14ac:dyDescent="0.35">
      <c r="A1551" s="20" t="s">
        <v>74</v>
      </c>
      <c r="B1551" s="20" t="s">
        <v>73</v>
      </c>
      <c r="C1551" s="22">
        <v>1997</v>
      </c>
      <c r="D1551" s="22">
        <v>1438</v>
      </c>
      <c r="E1551" s="21">
        <v>1997.1</v>
      </c>
      <c r="F1551" s="20">
        <v>21.9</v>
      </c>
      <c r="G1551" s="20">
        <v>429.18</v>
      </c>
    </row>
    <row r="1552" spans="1:7" x14ac:dyDescent="0.35">
      <c r="A1552" s="20" t="s">
        <v>40</v>
      </c>
      <c r="B1552" s="20" t="s">
        <v>73</v>
      </c>
      <c r="C1552" s="22">
        <v>1997</v>
      </c>
      <c r="D1552" s="22">
        <v>10916</v>
      </c>
      <c r="E1552" s="21">
        <v>120267.6</v>
      </c>
      <c r="F1552" s="20">
        <v>23.2</v>
      </c>
      <c r="G1552" s="20">
        <v>303.95999999999998</v>
      </c>
    </row>
    <row r="1553" spans="1:7" x14ac:dyDescent="0.35">
      <c r="A1553" s="20" t="s">
        <v>41</v>
      </c>
      <c r="B1553" s="20" t="s">
        <v>73</v>
      </c>
      <c r="C1553" s="22">
        <v>1997</v>
      </c>
      <c r="D1553" s="22">
        <v>1770</v>
      </c>
      <c r="E1553" s="21">
        <v>10001.299999999999</v>
      </c>
      <c r="F1553" s="20">
        <v>24.6</v>
      </c>
      <c r="G1553" s="20">
        <v>1479.19</v>
      </c>
    </row>
    <row r="1554" spans="1:7" x14ac:dyDescent="0.35">
      <c r="A1554" s="20" t="s">
        <v>42</v>
      </c>
      <c r="B1554" s="20" t="s">
        <v>73</v>
      </c>
      <c r="C1554" s="22">
        <v>1997</v>
      </c>
      <c r="D1554" s="22">
        <v>34221</v>
      </c>
      <c r="E1554" s="21">
        <v>226317.5</v>
      </c>
      <c r="F1554" s="20">
        <v>24.3</v>
      </c>
      <c r="G1554" s="20">
        <v>1183.8499999999999</v>
      </c>
    </row>
    <row r="1555" spans="1:7" x14ac:dyDescent="0.35">
      <c r="A1555" s="20" t="s">
        <v>43</v>
      </c>
      <c r="B1555" s="20" t="s">
        <v>73</v>
      </c>
      <c r="C1555" s="22">
        <v>1997</v>
      </c>
      <c r="D1555" s="22">
        <v>7811</v>
      </c>
      <c r="E1555" s="21">
        <v>70380.3</v>
      </c>
      <c r="F1555" s="20">
        <v>23.2</v>
      </c>
      <c r="G1555" s="20">
        <v>386.61</v>
      </c>
    </row>
    <row r="1556" spans="1:7" x14ac:dyDescent="0.35">
      <c r="A1556" s="20" t="s">
        <v>127</v>
      </c>
      <c r="B1556" s="20" t="s">
        <v>73</v>
      </c>
      <c r="C1556" s="22">
        <v>1997</v>
      </c>
      <c r="D1556" s="22">
        <v>24</v>
      </c>
      <c r="E1556" s="21">
        <v>266.3</v>
      </c>
      <c r="F1556" s="20">
        <v>23.6</v>
      </c>
      <c r="G1556" s="20">
        <v>503.21</v>
      </c>
    </row>
    <row r="1557" spans="1:7" x14ac:dyDescent="0.35">
      <c r="A1557" s="20" t="s">
        <v>45</v>
      </c>
      <c r="B1557" s="20" t="s">
        <v>73</v>
      </c>
      <c r="C1557" s="22">
        <v>1997</v>
      </c>
      <c r="D1557" s="22">
        <v>1031</v>
      </c>
      <c r="E1557" s="21">
        <v>11987.9</v>
      </c>
      <c r="F1557" s="20">
        <v>24.2</v>
      </c>
      <c r="G1557" s="20">
        <v>296.97000000000003</v>
      </c>
    </row>
    <row r="1558" spans="1:7" x14ac:dyDescent="0.35">
      <c r="A1558" s="20" t="s">
        <v>46</v>
      </c>
      <c r="B1558" s="20" t="s">
        <v>73</v>
      </c>
      <c r="C1558" s="22">
        <v>1997</v>
      </c>
      <c r="D1558" s="22">
        <v>327</v>
      </c>
      <c r="E1558" s="21">
        <v>3254.6</v>
      </c>
      <c r="F1558" s="20">
        <v>23.7</v>
      </c>
      <c r="G1558" s="20">
        <v>309.38</v>
      </c>
    </row>
    <row r="1559" spans="1:7" x14ac:dyDescent="0.35">
      <c r="A1559" s="20" t="s">
        <v>85</v>
      </c>
      <c r="B1559" s="20" t="s">
        <v>73</v>
      </c>
      <c r="C1559" s="22">
        <v>1997</v>
      </c>
      <c r="D1559" s="22">
        <v>83</v>
      </c>
      <c r="E1559" s="21">
        <v>469.2</v>
      </c>
      <c r="F1559" s="20">
        <v>22.5</v>
      </c>
      <c r="G1559" s="20">
        <v>290.14999999999998</v>
      </c>
    </row>
    <row r="1560" spans="1:7" x14ac:dyDescent="0.35">
      <c r="A1560" s="20" t="s">
        <v>49</v>
      </c>
      <c r="B1560" s="20" t="s">
        <v>73</v>
      </c>
      <c r="C1560" s="22">
        <v>1997</v>
      </c>
      <c r="D1560" s="22">
        <v>42</v>
      </c>
      <c r="E1560" s="21">
        <v>250.3</v>
      </c>
      <c r="F1560" s="20">
        <v>22.8</v>
      </c>
      <c r="G1560" s="20">
        <v>1323.5</v>
      </c>
    </row>
    <row r="1561" spans="1:7" x14ac:dyDescent="0.35">
      <c r="A1561" s="20" t="s">
        <v>75</v>
      </c>
      <c r="B1561" s="20" t="s">
        <v>73</v>
      </c>
      <c r="C1561" s="22">
        <v>1997</v>
      </c>
      <c r="D1561" s="22">
        <v>799</v>
      </c>
      <c r="E1561" s="21">
        <v>9344.7000000000007</v>
      </c>
      <c r="F1561" s="20">
        <v>21.5</v>
      </c>
      <c r="G1561" s="20">
        <v>697.09</v>
      </c>
    </row>
    <row r="1562" spans="1:7" x14ac:dyDescent="0.35">
      <c r="A1562" s="20" t="s">
        <v>88</v>
      </c>
      <c r="B1562" s="20" t="s">
        <v>73</v>
      </c>
      <c r="C1562" s="22">
        <v>1997</v>
      </c>
      <c r="D1562" s="22">
        <v>1123</v>
      </c>
      <c r="E1562" s="21">
        <v>540.29999999999995</v>
      </c>
      <c r="F1562" s="20">
        <v>24</v>
      </c>
      <c r="G1562" s="20">
        <v>952.16</v>
      </c>
    </row>
    <row r="1563" spans="1:7" x14ac:dyDescent="0.35">
      <c r="A1563" s="20" t="s">
        <v>76</v>
      </c>
      <c r="B1563" s="20" t="s">
        <v>73</v>
      </c>
      <c r="C1563" s="22">
        <v>1997</v>
      </c>
      <c r="D1563" s="22">
        <v>11117</v>
      </c>
      <c r="E1563" s="21">
        <v>120813.2</v>
      </c>
      <c r="F1563" s="20">
        <v>20.6</v>
      </c>
      <c r="G1563" s="20">
        <v>244.33</v>
      </c>
    </row>
    <row r="1564" spans="1:7" x14ac:dyDescent="0.35">
      <c r="A1564" s="20" t="s">
        <v>109</v>
      </c>
      <c r="B1564" s="20" t="s">
        <v>73</v>
      </c>
      <c r="C1564" s="22">
        <v>1997</v>
      </c>
      <c r="D1564" s="22">
        <v>26</v>
      </c>
      <c r="E1564" s="21">
        <v>67.5</v>
      </c>
      <c r="F1564" s="20">
        <v>24.2</v>
      </c>
      <c r="G1564" s="20"/>
    </row>
    <row r="1565" spans="1:7" x14ac:dyDescent="0.35">
      <c r="A1565" s="20" t="s">
        <v>89</v>
      </c>
      <c r="B1565" s="20" t="s">
        <v>73</v>
      </c>
      <c r="C1565" s="22">
        <v>1997</v>
      </c>
      <c r="D1565" s="22">
        <v>111</v>
      </c>
      <c r="E1565" s="21">
        <v>361.2</v>
      </c>
      <c r="F1565" s="20">
        <v>21.1</v>
      </c>
      <c r="G1565" s="20">
        <v>1000</v>
      </c>
    </row>
    <row r="1566" spans="1:7" x14ac:dyDescent="0.35">
      <c r="A1566" s="20" t="s">
        <v>53</v>
      </c>
      <c r="B1566" s="20" t="s">
        <v>73</v>
      </c>
      <c r="C1566" s="22">
        <v>1997</v>
      </c>
      <c r="D1566" s="22">
        <v>135</v>
      </c>
      <c r="E1566" s="21">
        <v>834.7</v>
      </c>
      <c r="F1566" s="20">
        <v>24.1</v>
      </c>
      <c r="G1566" s="20">
        <v>1285.28</v>
      </c>
    </row>
    <row r="1567" spans="1:7" x14ac:dyDescent="0.35">
      <c r="A1567" s="20" t="s">
        <v>54</v>
      </c>
      <c r="B1567" s="20" t="s">
        <v>73</v>
      </c>
      <c r="C1567" s="22">
        <v>1997</v>
      </c>
      <c r="D1567" s="22">
        <v>22118</v>
      </c>
      <c r="E1567" s="21">
        <v>201707.3</v>
      </c>
      <c r="F1567" s="20">
        <v>24</v>
      </c>
      <c r="G1567" s="20">
        <v>1116.74</v>
      </c>
    </row>
    <row r="1568" spans="1:7" x14ac:dyDescent="0.35">
      <c r="A1568" s="20" t="s">
        <v>77</v>
      </c>
      <c r="B1568" s="20" t="s">
        <v>73</v>
      </c>
      <c r="C1568" s="22">
        <v>1997</v>
      </c>
      <c r="D1568" s="22">
        <v>177</v>
      </c>
      <c r="E1568" s="21">
        <v>1047.5999999999999</v>
      </c>
      <c r="F1568" s="20">
        <v>19.7</v>
      </c>
      <c r="G1568" s="20">
        <v>1288.76</v>
      </c>
    </row>
    <row r="1569" spans="1:7" x14ac:dyDescent="0.35">
      <c r="A1569" s="20" t="s">
        <v>55</v>
      </c>
      <c r="B1569" s="20" t="s">
        <v>73</v>
      </c>
      <c r="C1569" s="22">
        <v>1997</v>
      </c>
      <c r="D1569" s="22">
        <v>887</v>
      </c>
      <c r="E1569" s="21">
        <v>5046.6000000000004</v>
      </c>
      <c r="F1569" s="20">
        <v>23.7</v>
      </c>
      <c r="G1569" s="20">
        <v>229.44</v>
      </c>
    </row>
    <row r="1570" spans="1:7" x14ac:dyDescent="0.35">
      <c r="A1570" s="20" t="s">
        <v>78</v>
      </c>
      <c r="B1570" s="20" t="s">
        <v>73</v>
      </c>
      <c r="C1570" s="22">
        <v>1997</v>
      </c>
      <c r="D1570" s="22">
        <v>374</v>
      </c>
      <c r="E1570" s="21">
        <v>1695.8</v>
      </c>
      <c r="F1570" s="20">
        <v>23.9</v>
      </c>
      <c r="G1570" s="20">
        <v>820.61</v>
      </c>
    </row>
    <row r="1571" spans="1:7" x14ac:dyDescent="0.35">
      <c r="A1571" s="20" t="s">
        <v>57</v>
      </c>
      <c r="B1571" s="20" t="s">
        <v>73</v>
      </c>
      <c r="C1571" s="22">
        <v>1997</v>
      </c>
      <c r="D1571" s="22">
        <v>123</v>
      </c>
      <c r="E1571" s="21">
        <v>691.7</v>
      </c>
      <c r="F1571" s="20">
        <v>24.2</v>
      </c>
      <c r="G1571" s="20">
        <v>1189.5999999999999</v>
      </c>
    </row>
    <row r="1572" spans="1:7" x14ac:dyDescent="0.35">
      <c r="A1572" s="20" t="s">
        <v>69</v>
      </c>
      <c r="B1572" s="20" t="s">
        <v>73</v>
      </c>
      <c r="C1572" s="22">
        <v>1997</v>
      </c>
      <c r="D1572" s="22">
        <v>893</v>
      </c>
      <c r="E1572" s="21">
        <v>6200.4</v>
      </c>
      <c r="F1572" s="20">
        <v>22.6</v>
      </c>
      <c r="G1572" s="20">
        <v>384.11</v>
      </c>
    </row>
    <row r="1573" spans="1:7" x14ac:dyDescent="0.35">
      <c r="A1573" s="20" t="s">
        <v>58</v>
      </c>
      <c r="B1573" s="20" t="s">
        <v>73</v>
      </c>
      <c r="C1573" s="22">
        <v>1997</v>
      </c>
      <c r="D1573" s="22">
        <v>199</v>
      </c>
      <c r="E1573" s="21">
        <v>772.7</v>
      </c>
      <c r="F1573" s="20">
        <v>24.1</v>
      </c>
      <c r="G1573" s="20">
        <v>1754.86</v>
      </c>
    </row>
    <row r="1574" spans="1:7" x14ac:dyDescent="0.35">
      <c r="A1574" s="20" t="s">
        <v>59</v>
      </c>
      <c r="B1574" s="20" t="s">
        <v>73</v>
      </c>
      <c r="C1574" s="22">
        <v>1997</v>
      </c>
      <c r="D1574" s="22">
        <v>2210</v>
      </c>
      <c r="E1574" s="21">
        <v>8310.6</v>
      </c>
      <c r="F1574" s="20">
        <v>24.3</v>
      </c>
      <c r="G1574" s="20">
        <v>991.89</v>
      </c>
    </row>
    <row r="1575" spans="1:7" x14ac:dyDescent="0.35">
      <c r="A1575" s="20" t="s">
        <v>60</v>
      </c>
      <c r="B1575" s="20" t="s">
        <v>73</v>
      </c>
      <c r="C1575" s="22">
        <v>1997</v>
      </c>
      <c r="D1575" s="22">
        <v>8085</v>
      </c>
      <c r="E1575" s="21">
        <v>48319.1</v>
      </c>
      <c r="F1575" s="20">
        <v>22.7</v>
      </c>
      <c r="G1575" s="20">
        <v>1540.01</v>
      </c>
    </row>
    <row r="1576" spans="1:7" x14ac:dyDescent="0.35">
      <c r="A1576" s="20" t="s">
        <v>63</v>
      </c>
      <c r="B1576" s="20" t="s">
        <v>73</v>
      </c>
      <c r="C1576" s="22">
        <v>1997</v>
      </c>
      <c r="D1576" s="22">
        <v>842</v>
      </c>
      <c r="E1576" s="21">
        <v>7396.6</v>
      </c>
      <c r="F1576" s="20">
        <v>22.9</v>
      </c>
      <c r="G1576" s="20">
        <v>334.99</v>
      </c>
    </row>
    <row r="1577" spans="1:7" x14ac:dyDescent="0.35">
      <c r="A1577" s="20" t="s">
        <v>80</v>
      </c>
      <c r="B1577" s="20" t="s">
        <v>73</v>
      </c>
      <c r="C1577" s="22">
        <v>1997</v>
      </c>
      <c r="D1577" s="22">
        <v>8983</v>
      </c>
      <c r="E1577" s="21">
        <v>95330.7</v>
      </c>
      <c r="F1577" s="20">
        <v>23.4</v>
      </c>
      <c r="G1577" s="20">
        <v>355.67</v>
      </c>
    </row>
    <row r="1578" spans="1:7" x14ac:dyDescent="0.35">
      <c r="A1578" s="20" t="s">
        <v>64</v>
      </c>
      <c r="B1578" s="20" t="s">
        <v>73</v>
      </c>
      <c r="C1578" s="22">
        <v>1997</v>
      </c>
      <c r="D1578" s="22">
        <v>6580</v>
      </c>
      <c r="E1578" s="21">
        <v>58532</v>
      </c>
      <c r="F1578" s="20">
        <v>23.5</v>
      </c>
      <c r="G1578" s="20">
        <v>382.62</v>
      </c>
    </row>
    <row r="1579" spans="1:7" x14ac:dyDescent="0.35">
      <c r="A1579" s="20" t="s">
        <v>90</v>
      </c>
      <c r="B1579" s="20" t="s">
        <v>73</v>
      </c>
      <c r="C1579" s="22">
        <v>1997</v>
      </c>
      <c r="D1579" s="22">
        <v>794</v>
      </c>
      <c r="E1579" s="21">
        <v>5882.7</v>
      </c>
      <c r="F1579" s="20">
        <v>23.1</v>
      </c>
      <c r="G1579" s="20">
        <v>308.13</v>
      </c>
    </row>
    <row r="1580" spans="1:7" x14ac:dyDescent="0.35">
      <c r="A1580" s="20" t="s">
        <v>81</v>
      </c>
      <c r="B1580" s="20" t="s">
        <v>73</v>
      </c>
      <c r="C1580" s="22">
        <v>1997</v>
      </c>
      <c r="D1580" s="22">
        <v>989</v>
      </c>
      <c r="E1580" s="21">
        <v>7385.7</v>
      </c>
      <c r="F1580" s="20">
        <v>23.6</v>
      </c>
      <c r="G1580" s="20">
        <v>1190.25</v>
      </c>
    </row>
    <row r="1581" spans="1:7" x14ac:dyDescent="0.35">
      <c r="A1581" s="20" t="s">
        <v>83</v>
      </c>
      <c r="B1581" s="20" t="s">
        <v>73</v>
      </c>
      <c r="C1581" s="22">
        <v>1997</v>
      </c>
      <c r="D1581" s="22">
        <v>1256</v>
      </c>
      <c r="E1581" s="21">
        <v>9982.7000000000007</v>
      </c>
      <c r="F1581" s="20">
        <v>24.4</v>
      </c>
      <c r="G1581" s="20">
        <v>1150.92</v>
      </c>
    </row>
    <row r="1582" spans="1:7" x14ac:dyDescent="0.35">
      <c r="A1582" s="20" t="s">
        <v>82</v>
      </c>
      <c r="B1582" s="20" t="s">
        <v>73</v>
      </c>
      <c r="C1582" s="22">
        <v>1997</v>
      </c>
      <c r="D1582" s="22">
        <v>417</v>
      </c>
      <c r="E1582" s="21">
        <v>1752.6</v>
      </c>
      <c r="F1582" s="20">
        <v>22.7</v>
      </c>
      <c r="G1582" s="20">
        <v>455.03499999999997</v>
      </c>
    </row>
    <row r="1583" spans="1:7" x14ac:dyDescent="0.35">
      <c r="A1583" s="20" t="s">
        <v>68</v>
      </c>
      <c r="B1583" s="20" t="s">
        <v>73</v>
      </c>
      <c r="C1583" s="22">
        <v>1997</v>
      </c>
      <c r="D1583" s="22">
        <v>40942</v>
      </c>
      <c r="E1583" s="21">
        <v>421594.6</v>
      </c>
      <c r="F1583" s="20">
        <v>19.5</v>
      </c>
      <c r="G1583" s="20">
        <v>502.93</v>
      </c>
    </row>
    <row r="1584" spans="1:7" x14ac:dyDescent="0.35">
      <c r="A1584" s="20" t="s">
        <v>30</v>
      </c>
      <c r="B1584" s="20" t="s">
        <v>28</v>
      </c>
      <c r="C1584" s="22">
        <v>1996</v>
      </c>
      <c r="D1584" s="22">
        <v>1680</v>
      </c>
      <c r="E1584" s="21">
        <v>25069.9</v>
      </c>
      <c r="F1584" s="20">
        <v>15.6</v>
      </c>
      <c r="G1584" s="22">
        <v>188.79</v>
      </c>
    </row>
    <row r="1585" spans="1:7" x14ac:dyDescent="0.35">
      <c r="A1585" s="20" t="s">
        <v>31</v>
      </c>
      <c r="B1585" s="20" t="s">
        <v>28</v>
      </c>
      <c r="C1585" s="22">
        <v>1996</v>
      </c>
      <c r="D1585" s="22">
        <v>62875</v>
      </c>
      <c r="E1585" s="21">
        <v>309463.90000000002</v>
      </c>
      <c r="F1585" s="20">
        <v>23.3</v>
      </c>
      <c r="G1585" s="22">
        <v>1129.75</v>
      </c>
    </row>
    <row r="1586" spans="1:7" x14ac:dyDescent="0.35">
      <c r="A1586" s="20" t="s">
        <v>3</v>
      </c>
      <c r="B1586" s="20" t="s">
        <v>28</v>
      </c>
      <c r="C1586" s="22">
        <v>1996</v>
      </c>
      <c r="D1586" s="22">
        <v>21891</v>
      </c>
      <c r="E1586" s="21">
        <v>159878.29999999999</v>
      </c>
      <c r="F1586" s="20">
        <v>20.2</v>
      </c>
      <c r="G1586" s="22">
        <v>282.7</v>
      </c>
    </row>
    <row r="1587" spans="1:7" x14ac:dyDescent="0.35">
      <c r="A1587" s="20" t="s">
        <v>97</v>
      </c>
      <c r="B1587" s="20" t="s">
        <v>28</v>
      </c>
      <c r="C1587" s="22">
        <v>1996</v>
      </c>
      <c r="D1587" s="22">
        <v>919</v>
      </c>
      <c r="E1587" s="21">
        <v>4660.3</v>
      </c>
      <c r="F1587" s="20">
        <v>22.3</v>
      </c>
      <c r="G1587" s="22">
        <v>208.29</v>
      </c>
    </row>
    <row r="1588" spans="1:7" x14ac:dyDescent="0.35">
      <c r="A1588" s="20" t="s">
        <v>4</v>
      </c>
      <c r="B1588" s="20" t="s">
        <v>28</v>
      </c>
      <c r="C1588" s="22">
        <v>1996</v>
      </c>
      <c r="D1588" s="22">
        <v>44988</v>
      </c>
      <c r="E1588" s="21">
        <v>427737.59999999998</v>
      </c>
      <c r="F1588" s="20">
        <v>20.9</v>
      </c>
      <c r="G1588" s="22">
        <v>210.42</v>
      </c>
    </row>
    <row r="1589" spans="1:7" x14ac:dyDescent="0.35">
      <c r="A1589" s="20" t="s">
        <v>5</v>
      </c>
      <c r="B1589" s="20" t="s">
        <v>28</v>
      </c>
      <c r="C1589" s="22">
        <v>1996</v>
      </c>
      <c r="D1589" s="22">
        <v>1357</v>
      </c>
      <c r="E1589" s="21">
        <v>7912</v>
      </c>
      <c r="F1589" s="20">
        <v>23</v>
      </c>
      <c r="G1589" s="22">
        <v>822.73</v>
      </c>
    </row>
    <row r="1590" spans="1:7" x14ac:dyDescent="0.35">
      <c r="A1590" s="20" t="s">
        <v>98</v>
      </c>
      <c r="B1590" s="20" t="s">
        <v>28</v>
      </c>
      <c r="C1590" s="22">
        <v>1996</v>
      </c>
      <c r="D1590" s="22">
        <v>128</v>
      </c>
      <c r="E1590" s="21">
        <v>518.1</v>
      </c>
      <c r="F1590" s="20">
        <v>21.1</v>
      </c>
      <c r="G1590" s="22">
        <v>543.51</v>
      </c>
    </row>
    <row r="1591" spans="1:7" x14ac:dyDescent="0.35">
      <c r="A1591" s="20" t="s">
        <v>8</v>
      </c>
      <c r="B1591" s="20" t="s">
        <v>28</v>
      </c>
      <c r="C1591" s="22">
        <v>1996</v>
      </c>
      <c r="D1591" s="22">
        <v>2191</v>
      </c>
      <c r="E1591" s="21">
        <v>15586.7</v>
      </c>
      <c r="F1591" s="20">
        <v>20</v>
      </c>
      <c r="G1591" s="22">
        <v>294.19</v>
      </c>
    </row>
    <row r="1592" spans="1:7" x14ac:dyDescent="0.35">
      <c r="A1592" s="20" t="s">
        <v>33</v>
      </c>
      <c r="B1592" s="20" t="s">
        <v>28</v>
      </c>
      <c r="C1592" s="22">
        <v>1996</v>
      </c>
      <c r="D1592" s="22">
        <v>1189</v>
      </c>
      <c r="E1592" s="21">
        <v>6377.3</v>
      </c>
      <c r="F1592" s="20">
        <v>22.2</v>
      </c>
      <c r="G1592" s="22">
        <v>465.54</v>
      </c>
    </row>
    <row r="1593" spans="1:7" x14ac:dyDescent="0.35">
      <c r="A1593" s="20" t="s">
        <v>10</v>
      </c>
      <c r="B1593" s="20" t="s">
        <v>28</v>
      </c>
      <c r="C1593" s="22">
        <v>1996</v>
      </c>
      <c r="D1593" s="22">
        <v>5076</v>
      </c>
      <c r="E1593" s="21">
        <v>44289.8</v>
      </c>
      <c r="F1593" s="20">
        <v>22.5</v>
      </c>
      <c r="G1593" s="22">
        <v>230.34</v>
      </c>
    </row>
    <row r="1594" spans="1:7" x14ac:dyDescent="0.35">
      <c r="A1594" s="20" t="s">
        <v>11</v>
      </c>
      <c r="B1594" s="20" t="s">
        <v>28</v>
      </c>
      <c r="C1594" s="22">
        <v>1996</v>
      </c>
      <c r="D1594" s="22">
        <v>86</v>
      </c>
      <c r="E1594" s="21">
        <v>326.39999999999998</v>
      </c>
      <c r="F1594" s="20">
        <v>23.1</v>
      </c>
      <c r="G1594" s="22">
        <v>573.96</v>
      </c>
    </row>
    <row r="1595" spans="1:7" x14ac:dyDescent="0.35">
      <c r="A1595" s="20" t="s">
        <v>23</v>
      </c>
      <c r="B1595" s="20" t="s">
        <v>28</v>
      </c>
      <c r="C1595" s="22">
        <v>1996</v>
      </c>
      <c r="D1595" s="22">
        <v>299</v>
      </c>
      <c r="E1595" s="21">
        <v>891.2</v>
      </c>
      <c r="F1595" s="20">
        <v>21.8</v>
      </c>
      <c r="G1595" s="22">
        <v>578.5</v>
      </c>
    </row>
    <row r="1596" spans="1:7" x14ac:dyDescent="0.35">
      <c r="A1596" s="20" t="s">
        <v>34</v>
      </c>
      <c r="B1596" s="20" t="s">
        <v>28</v>
      </c>
      <c r="C1596" s="22">
        <v>1996</v>
      </c>
      <c r="D1596" s="22">
        <v>822</v>
      </c>
      <c r="E1596" s="21">
        <v>6997.4</v>
      </c>
      <c r="F1596" s="20">
        <v>20.2</v>
      </c>
      <c r="G1596" s="22">
        <v>188.55</v>
      </c>
    </row>
    <row r="1597" spans="1:7" x14ac:dyDescent="0.35">
      <c r="A1597" s="20" t="s">
        <v>13</v>
      </c>
      <c r="B1597" s="20" t="s">
        <v>28</v>
      </c>
      <c r="C1597" s="22">
        <v>1996</v>
      </c>
      <c r="D1597" s="22">
        <v>1033</v>
      </c>
      <c r="E1597" s="21">
        <v>4718.1000000000004</v>
      </c>
      <c r="F1597" s="20">
        <v>21.9</v>
      </c>
      <c r="G1597" s="22">
        <v>942.06</v>
      </c>
    </row>
    <row r="1598" spans="1:7" x14ac:dyDescent="0.35">
      <c r="A1598" s="20" t="s">
        <v>35</v>
      </c>
      <c r="B1598" s="20" t="s">
        <v>28</v>
      </c>
      <c r="C1598" s="22">
        <v>1996</v>
      </c>
      <c r="D1598" s="22">
        <v>71</v>
      </c>
      <c r="E1598" s="21">
        <v>457</v>
      </c>
      <c r="F1598" s="20">
        <v>22.5</v>
      </c>
      <c r="G1598" s="22">
        <v>1226.27</v>
      </c>
    </row>
    <row r="1599" spans="1:7" x14ac:dyDescent="0.35">
      <c r="A1599" s="20" t="s">
        <v>14</v>
      </c>
      <c r="B1599" s="20" t="s">
        <v>28</v>
      </c>
      <c r="C1599" s="22">
        <v>1996</v>
      </c>
      <c r="D1599" s="22">
        <v>31</v>
      </c>
      <c r="E1599" s="21">
        <v>133.69999999999999</v>
      </c>
      <c r="F1599" s="20">
        <v>24.1</v>
      </c>
      <c r="G1599" s="22">
        <v>1457.39</v>
      </c>
    </row>
    <row r="1600" spans="1:7" x14ac:dyDescent="0.35">
      <c r="A1600" s="20" t="s">
        <v>15</v>
      </c>
      <c r="B1600" s="20" t="s">
        <v>28</v>
      </c>
      <c r="C1600" s="22">
        <v>1996</v>
      </c>
      <c r="D1600" s="22">
        <v>10580</v>
      </c>
      <c r="E1600" s="21">
        <v>48637.5</v>
      </c>
      <c r="F1600" s="20">
        <v>22.6</v>
      </c>
      <c r="G1600" s="22">
        <v>703.38</v>
      </c>
    </row>
    <row r="1601" spans="1:7" x14ac:dyDescent="0.35">
      <c r="A1601" s="20" t="s">
        <v>17</v>
      </c>
      <c r="B1601" s="20" t="s">
        <v>28</v>
      </c>
      <c r="C1601" s="22">
        <v>1996</v>
      </c>
      <c r="D1601" s="22">
        <v>1175</v>
      </c>
      <c r="E1601" s="21">
        <v>6774.5</v>
      </c>
      <c r="F1601" s="20">
        <v>22.2</v>
      </c>
      <c r="G1601" s="22">
        <v>485.02</v>
      </c>
    </row>
    <row r="1602" spans="1:7" x14ac:dyDescent="0.35">
      <c r="A1602" s="20" t="s">
        <v>100</v>
      </c>
      <c r="B1602" s="20" t="s">
        <v>28</v>
      </c>
      <c r="C1602" s="22">
        <v>1996</v>
      </c>
      <c r="D1602" s="22">
        <v>383</v>
      </c>
      <c r="E1602" s="21">
        <v>2258.6</v>
      </c>
      <c r="F1602" s="20">
        <v>19.7</v>
      </c>
      <c r="G1602" s="22">
        <v>222.62</v>
      </c>
    </row>
    <row r="1603" spans="1:7" x14ac:dyDescent="0.35">
      <c r="A1603" s="20" t="s">
        <v>101</v>
      </c>
      <c r="B1603" s="20" t="s">
        <v>28</v>
      </c>
      <c r="C1603" s="22">
        <v>1996</v>
      </c>
      <c r="D1603" s="22">
        <v>94</v>
      </c>
      <c r="E1603" s="21">
        <v>178</v>
      </c>
      <c r="F1603" s="20">
        <v>20.5</v>
      </c>
      <c r="G1603" s="22">
        <v>658.01</v>
      </c>
    </row>
    <row r="1604" spans="1:7" x14ac:dyDescent="0.35">
      <c r="A1604" s="20" t="s">
        <v>18</v>
      </c>
      <c r="B1604" s="20" t="s">
        <v>28</v>
      </c>
      <c r="C1604" s="22">
        <v>1996</v>
      </c>
      <c r="D1604" s="22">
        <v>325</v>
      </c>
      <c r="E1604" s="21">
        <v>5843.7</v>
      </c>
      <c r="F1604" s="20">
        <v>22.3</v>
      </c>
      <c r="G1604" s="22">
        <v>292.2</v>
      </c>
    </row>
    <row r="1605" spans="1:7" x14ac:dyDescent="0.35">
      <c r="A1605" s="20" t="s">
        <v>22</v>
      </c>
      <c r="B1605" s="20" t="s">
        <v>28</v>
      </c>
      <c r="C1605" s="22">
        <v>1996</v>
      </c>
      <c r="D1605" s="22">
        <v>268</v>
      </c>
      <c r="E1605" s="21">
        <v>1066.3</v>
      </c>
      <c r="F1605" s="20">
        <v>23.9</v>
      </c>
      <c r="G1605" s="22">
        <v>1319.64</v>
      </c>
    </row>
    <row r="1606" spans="1:7" x14ac:dyDescent="0.35">
      <c r="A1606" s="20" t="s">
        <v>38</v>
      </c>
      <c r="B1606" s="20" t="s">
        <v>28</v>
      </c>
      <c r="C1606" s="22">
        <v>1996</v>
      </c>
      <c r="D1606" s="22">
        <v>2622</v>
      </c>
      <c r="E1606" s="21">
        <v>13141.1</v>
      </c>
      <c r="F1606" s="20">
        <v>21.9</v>
      </c>
      <c r="G1606" s="22">
        <v>749.57</v>
      </c>
    </row>
    <row r="1607" spans="1:7" x14ac:dyDescent="0.35">
      <c r="A1607" s="20" t="s">
        <v>74</v>
      </c>
      <c r="B1607" s="20" t="s">
        <v>73</v>
      </c>
      <c r="C1607" s="22">
        <v>1996</v>
      </c>
      <c r="D1607" s="22">
        <v>1626</v>
      </c>
      <c r="E1607" s="21">
        <v>1770.3</v>
      </c>
      <c r="F1607" s="20">
        <v>19.399999999999999</v>
      </c>
      <c r="G1607" s="20">
        <v>407.21</v>
      </c>
    </row>
    <row r="1608" spans="1:7" x14ac:dyDescent="0.35">
      <c r="A1608" s="20" t="s">
        <v>40</v>
      </c>
      <c r="B1608" s="20" t="s">
        <v>73</v>
      </c>
      <c r="C1608" s="22">
        <v>1996</v>
      </c>
      <c r="D1608" s="22">
        <v>9736</v>
      </c>
      <c r="E1608" s="21">
        <v>99303.1</v>
      </c>
      <c r="F1608" s="20">
        <v>23.1</v>
      </c>
      <c r="G1608" s="20">
        <v>295.72000000000003</v>
      </c>
    </row>
    <row r="1609" spans="1:7" x14ac:dyDescent="0.35">
      <c r="A1609" s="20" t="s">
        <v>41</v>
      </c>
      <c r="B1609" s="20" t="s">
        <v>73</v>
      </c>
      <c r="C1609" s="22">
        <v>1996</v>
      </c>
      <c r="D1609" s="22">
        <v>1741</v>
      </c>
      <c r="E1609" s="21">
        <v>8371.2999999999993</v>
      </c>
      <c r="F1609" s="20">
        <v>23.7</v>
      </c>
      <c r="G1609" s="20">
        <v>1280.27</v>
      </c>
    </row>
    <row r="1610" spans="1:7" x14ac:dyDescent="0.35">
      <c r="A1610" s="20" t="s">
        <v>42</v>
      </c>
      <c r="B1610" s="20" t="s">
        <v>73</v>
      </c>
      <c r="C1610" s="22">
        <v>1996</v>
      </c>
      <c r="D1610" s="22">
        <v>33356</v>
      </c>
      <c r="E1610" s="21">
        <v>158643</v>
      </c>
      <c r="F1610" s="20">
        <v>23.5</v>
      </c>
      <c r="G1610" s="20">
        <v>1089.6199999999999</v>
      </c>
    </row>
    <row r="1611" spans="1:7" x14ac:dyDescent="0.35">
      <c r="A1611" s="20" t="s">
        <v>43</v>
      </c>
      <c r="B1611" s="20" t="s">
        <v>73</v>
      </c>
      <c r="C1611" s="22">
        <v>1996</v>
      </c>
      <c r="D1611" s="22">
        <v>7732</v>
      </c>
      <c r="E1611" s="21">
        <v>60456</v>
      </c>
      <c r="F1611" s="20">
        <v>22.6</v>
      </c>
      <c r="G1611" s="20">
        <v>366.5</v>
      </c>
    </row>
    <row r="1612" spans="1:7" x14ac:dyDescent="0.35">
      <c r="A1612" s="20" t="s">
        <v>45</v>
      </c>
      <c r="B1612" s="20" t="s">
        <v>73</v>
      </c>
      <c r="C1612" s="22">
        <v>1996</v>
      </c>
      <c r="D1612" s="22">
        <v>1086</v>
      </c>
      <c r="E1612" s="21">
        <v>9891.2000000000007</v>
      </c>
      <c r="F1612" s="20">
        <v>23.3</v>
      </c>
      <c r="G1612" s="20">
        <v>294.20999999999998</v>
      </c>
    </row>
    <row r="1613" spans="1:7" x14ac:dyDescent="0.35">
      <c r="A1613" s="20" t="s">
        <v>46</v>
      </c>
      <c r="B1613" s="20" t="s">
        <v>73</v>
      </c>
      <c r="C1613" s="22">
        <v>1996</v>
      </c>
      <c r="D1613" s="22">
        <v>325</v>
      </c>
      <c r="E1613" s="21">
        <v>2973.8</v>
      </c>
      <c r="F1613" s="20">
        <v>23.7</v>
      </c>
      <c r="G1613" s="20">
        <v>290.89999999999998</v>
      </c>
    </row>
    <row r="1614" spans="1:7" x14ac:dyDescent="0.35">
      <c r="A1614" s="20" t="s">
        <v>85</v>
      </c>
      <c r="B1614" s="20" t="s">
        <v>73</v>
      </c>
      <c r="C1614" s="22">
        <v>1996</v>
      </c>
      <c r="D1614" s="22">
        <v>83</v>
      </c>
      <c r="E1614" s="21">
        <v>321.2</v>
      </c>
      <c r="F1614" s="20">
        <v>23.5</v>
      </c>
      <c r="G1614" s="20">
        <v>277.14</v>
      </c>
    </row>
    <row r="1615" spans="1:7" x14ac:dyDescent="0.35">
      <c r="A1615" s="20" t="s">
        <v>75</v>
      </c>
      <c r="B1615" s="20" t="s">
        <v>73</v>
      </c>
      <c r="C1615" s="22">
        <v>1996</v>
      </c>
      <c r="D1615" s="22">
        <v>1156</v>
      </c>
      <c r="E1615" s="21">
        <v>441.5</v>
      </c>
      <c r="F1615" s="20">
        <v>23.3</v>
      </c>
      <c r="G1615" s="20">
        <v>653.70000000000005</v>
      </c>
    </row>
    <row r="1616" spans="1:7" x14ac:dyDescent="0.35">
      <c r="A1616" s="20" t="s">
        <v>88</v>
      </c>
      <c r="B1616" s="20" t="s">
        <v>73</v>
      </c>
      <c r="C1616" s="22">
        <v>1996</v>
      </c>
      <c r="D1616" s="22">
        <v>854</v>
      </c>
      <c r="E1616" s="21">
        <v>7056.2</v>
      </c>
      <c r="F1616" s="20">
        <v>21</v>
      </c>
      <c r="G1616" s="20">
        <v>630.72</v>
      </c>
    </row>
    <row r="1617" spans="1:7" x14ac:dyDescent="0.35">
      <c r="A1617" s="20" t="s">
        <v>76</v>
      </c>
      <c r="B1617" s="20" t="s">
        <v>73</v>
      </c>
      <c r="C1617" s="22">
        <v>1996</v>
      </c>
      <c r="D1617" s="22">
        <v>10902</v>
      </c>
      <c r="E1617" s="21">
        <v>102593.8</v>
      </c>
      <c r="F1617" s="20">
        <v>20.6</v>
      </c>
      <c r="G1617" s="20">
        <v>256.32</v>
      </c>
    </row>
    <row r="1618" spans="1:7" x14ac:dyDescent="0.35">
      <c r="A1618" s="20" t="s">
        <v>89</v>
      </c>
      <c r="B1618" s="20" t="s">
        <v>73</v>
      </c>
      <c r="C1618" s="22">
        <v>1996</v>
      </c>
      <c r="D1618" s="22">
        <v>111</v>
      </c>
      <c r="E1618" s="21">
        <v>289.60000000000002</v>
      </c>
      <c r="F1618" s="20">
        <v>22.5</v>
      </c>
      <c r="G1618" s="20"/>
    </row>
    <row r="1619" spans="1:7" x14ac:dyDescent="0.35">
      <c r="A1619" s="20" t="s">
        <v>53</v>
      </c>
      <c r="B1619" s="20" t="s">
        <v>73</v>
      </c>
      <c r="C1619" s="22">
        <v>1996</v>
      </c>
      <c r="D1619" s="22">
        <v>92</v>
      </c>
      <c r="E1619" s="21">
        <v>325.39999999999998</v>
      </c>
      <c r="F1619" s="20">
        <v>22.7</v>
      </c>
      <c r="G1619" s="20">
        <v>1369.78</v>
      </c>
    </row>
    <row r="1620" spans="1:7" x14ac:dyDescent="0.35">
      <c r="A1620" s="20" t="s">
        <v>54</v>
      </c>
      <c r="B1620" s="20" t="s">
        <v>73</v>
      </c>
      <c r="C1620" s="22">
        <v>1996</v>
      </c>
      <c r="D1620" s="22">
        <v>14805</v>
      </c>
      <c r="E1620" s="21">
        <v>104041.1</v>
      </c>
      <c r="F1620" s="20">
        <v>23.2</v>
      </c>
      <c r="G1620" s="20">
        <v>1181.46</v>
      </c>
    </row>
    <row r="1621" spans="1:7" x14ac:dyDescent="0.35">
      <c r="A1621" s="20" t="s">
        <v>77</v>
      </c>
      <c r="B1621" s="20" t="s">
        <v>73</v>
      </c>
      <c r="C1621" s="22">
        <v>1996</v>
      </c>
      <c r="D1621" s="22">
        <v>173</v>
      </c>
      <c r="E1621" s="21">
        <v>757.8</v>
      </c>
      <c r="F1621" s="20">
        <v>20</v>
      </c>
      <c r="G1621" s="20">
        <v>1138.49</v>
      </c>
    </row>
    <row r="1622" spans="1:7" x14ac:dyDescent="0.35">
      <c r="A1622" s="20" t="s">
        <v>55</v>
      </c>
      <c r="B1622" s="20" t="s">
        <v>73</v>
      </c>
      <c r="C1622" s="22">
        <v>1996</v>
      </c>
      <c r="D1622" s="22">
        <v>887</v>
      </c>
      <c r="E1622" s="21">
        <v>3834.5</v>
      </c>
      <c r="F1622" s="20">
        <v>23.8</v>
      </c>
      <c r="G1622" s="20">
        <v>232.01</v>
      </c>
    </row>
    <row r="1623" spans="1:7" x14ac:dyDescent="0.35">
      <c r="A1623" s="20" t="s">
        <v>78</v>
      </c>
      <c r="B1623" s="20" t="s">
        <v>73</v>
      </c>
      <c r="C1623" s="22">
        <v>1996</v>
      </c>
      <c r="D1623" s="22">
        <v>403</v>
      </c>
      <c r="E1623" s="21">
        <v>1345.6</v>
      </c>
      <c r="F1623" s="20">
        <v>23.7</v>
      </c>
      <c r="G1623" s="20">
        <v>876.53</v>
      </c>
    </row>
    <row r="1624" spans="1:7" x14ac:dyDescent="0.35">
      <c r="A1624" s="20" t="s">
        <v>57</v>
      </c>
      <c r="B1624" s="20" t="s">
        <v>73</v>
      </c>
      <c r="C1624" s="22">
        <v>1996</v>
      </c>
      <c r="D1624" s="22">
        <v>112</v>
      </c>
      <c r="E1624" s="21">
        <v>362.2</v>
      </c>
      <c r="F1624" s="20">
        <v>23.6</v>
      </c>
      <c r="G1624" s="20">
        <v>1170.21</v>
      </c>
    </row>
    <row r="1625" spans="1:7" x14ac:dyDescent="0.35">
      <c r="A1625" s="20" t="s">
        <v>69</v>
      </c>
      <c r="B1625" s="20" t="s">
        <v>73</v>
      </c>
      <c r="C1625" s="22">
        <v>1996</v>
      </c>
      <c r="D1625" s="22">
        <v>587</v>
      </c>
      <c r="E1625" s="21">
        <v>11041.6</v>
      </c>
      <c r="F1625" s="20">
        <v>21.2</v>
      </c>
      <c r="G1625" s="20">
        <v>233.62</v>
      </c>
    </row>
    <row r="1626" spans="1:7" x14ac:dyDescent="0.35">
      <c r="A1626" s="20" t="s">
        <v>58</v>
      </c>
      <c r="B1626" s="20" t="s">
        <v>73</v>
      </c>
      <c r="C1626" s="22">
        <v>1996</v>
      </c>
      <c r="D1626" s="22">
        <v>178</v>
      </c>
      <c r="E1626" s="21">
        <v>545.9</v>
      </c>
      <c r="F1626" s="20">
        <v>23.3</v>
      </c>
      <c r="G1626" s="20">
        <v>1568.05</v>
      </c>
    </row>
    <row r="1627" spans="1:7" x14ac:dyDescent="0.35">
      <c r="A1627" s="20" t="s">
        <v>59</v>
      </c>
      <c r="B1627" s="20" t="s">
        <v>73</v>
      </c>
      <c r="C1627" s="22">
        <v>1996</v>
      </c>
      <c r="D1627" s="22">
        <v>2182</v>
      </c>
      <c r="E1627" s="21">
        <v>7155.5</v>
      </c>
      <c r="F1627" s="20">
        <v>23.4</v>
      </c>
      <c r="G1627" s="20">
        <v>829.23</v>
      </c>
    </row>
    <row r="1628" spans="1:7" x14ac:dyDescent="0.35">
      <c r="A1628" s="20" t="s">
        <v>60</v>
      </c>
      <c r="B1628" s="20" t="s">
        <v>73</v>
      </c>
      <c r="C1628" s="22">
        <v>1996</v>
      </c>
      <c r="D1628" s="22">
        <v>8259</v>
      </c>
      <c r="E1628" s="21">
        <v>36641.800000000003</v>
      </c>
      <c r="F1628" s="20">
        <v>22.7</v>
      </c>
      <c r="G1628" s="20">
        <v>1341.34</v>
      </c>
    </row>
    <row r="1629" spans="1:7" x14ac:dyDescent="0.35">
      <c r="A1629" s="20" t="s">
        <v>63</v>
      </c>
      <c r="B1629" s="20" t="s">
        <v>73</v>
      </c>
      <c r="C1629" s="22">
        <v>1996</v>
      </c>
      <c r="D1629" s="22">
        <v>853</v>
      </c>
      <c r="E1629" s="21">
        <v>6553.1</v>
      </c>
      <c r="F1629" s="20">
        <v>22</v>
      </c>
      <c r="G1629" s="20">
        <v>339.68</v>
      </c>
    </row>
    <row r="1630" spans="1:7" x14ac:dyDescent="0.35">
      <c r="A1630" s="20" t="s">
        <v>80</v>
      </c>
      <c r="B1630" s="20" t="s">
        <v>73</v>
      </c>
      <c r="C1630" s="22">
        <v>1996</v>
      </c>
      <c r="D1630" s="22">
        <v>8899</v>
      </c>
      <c r="E1630" s="21">
        <v>83553.3</v>
      </c>
      <c r="F1630" s="20">
        <v>22.8</v>
      </c>
      <c r="G1630" s="20">
        <v>353.24</v>
      </c>
    </row>
    <row r="1631" spans="1:7" x14ac:dyDescent="0.35">
      <c r="A1631" s="20" t="s">
        <v>64</v>
      </c>
      <c r="B1631" s="20" t="s">
        <v>73</v>
      </c>
      <c r="C1631" s="22">
        <v>1996</v>
      </c>
      <c r="D1631" s="22">
        <v>5959</v>
      </c>
      <c r="E1631" s="21">
        <v>52745.1</v>
      </c>
      <c r="F1631" s="20">
        <v>22.8</v>
      </c>
      <c r="G1631" s="20">
        <v>373.45</v>
      </c>
    </row>
    <row r="1632" spans="1:7" x14ac:dyDescent="0.35">
      <c r="A1632" s="20" t="s">
        <v>90</v>
      </c>
      <c r="B1632" s="20" t="s">
        <v>73</v>
      </c>
      <c r="C1632" s="22">
        <v>1996</v>
      </c>
      <c r="D1632" s="22">
        <v>819</v>
      </c>
      <c r="E1632" s="21">
        <v>5796.7</v>
      </c>
      <c r="F1632" s="20">
        <v>22.5</v>
      </c>
      <c r="G1632" s="20">
        <v>307.97000000000003</v>
      </c>
    </row>
    <row r="1633" spans="1:7" x14ac:dyDescent="0.35">
      <c r="A1633" s="20" t="s">
        <v>81</v>
      </c>
      <c r="B1633" s="20" t="s">
        <v>73</v>
      </c>
      <c r="C1633" s="22">
        <v>1996</v>
      </c>
      <c r="D1633" s="22">
        <v>699</v>
      </c>
      <c r="E1633" s="21">
        <v>4135.3</v>
      </c>
      <c r="F1633" s="20">
        <v>23.4</v>
      </c>
      <c r="G1633" s="20">
        <v>1141.06</v>
      </c>
    </row>
    <row r="1634" spans="1:7" x14ac:dyDescent="0.35">
      <c r="A1634" s="20" t="s">
        <v>83</v>
      </c>
      <c r="B1634" s="20" t="s">
        <v>73</v>
      </c>
      <c r="C1634" s="22">
        <v>1996</v>
      </c>
      <c r="D1634" s="22">
        <v>909</v>
      </c>
      <c r="E1634" s="21">
        <v>5099.3</v>
      </c>
      <c r="F1634" s="20">
        <v>23.7</v>
      </c>
      <c r="G1634" s="20">
        <v>1073.8499999999999</v>
      </c>
    </row>
    <row r="1635" spans="1:7" x14ac:dyDescent="0.35">
      <c r="A1635" s="20" t="s">
        <v>82</v>
      </c>
      <c r="B1635" s="20" t="s">
        <v>73</v>
      </c>
      <c r="C1635" s="22">
        <v>1996</v>
      </c>
      <c r="D1635" s="22">
        <v>398</v>
      </c>
      <c r="E1635" s="21">
        <v>989.19999999999993</v>
      </c>
      <c r="F1635" s="20">
        <v>22.9</v>
      </c>
      <c r="G1635" s="20">
        <v>544.91499999999996</v>
      </c>
    </row>
    <row r="1636" spans="1:7" x14ac:dyDescent="0.35">
      <c r="A1636" s="20" t="s">
        <v>68</v>
      </c>
      <c r="B1636" s="20" t="s">
        <v>73</v>
      </c>
      <c r="C1636" s="22">
        <v>1996</v>
      </c>
      <c r="D1636" s="22">
        <v>36245</v>
      </c>
      <c r="E1636" s="21">
        <v>299843</v>
      </c>
      <c r="F1636" s="20">
        <v>19.7</v>
      </c>
      <c r="G1636" s="20">
        <v>564.83000000000004</v>
      </c>
    </row>
    <row r="1637" spans="1:7" x14ac:dyDescent="0.35">
      <c r="A1637" s="20" t="s">
        <v>30</v>
      </c>
      <c r="B1637" s="20" t="s">
        <v>28</v>
      </c>
      <c r="C1637" s="20">
        <v>1995</v>
      </c>
      <c r="D1637" s="20">
        <v>1723</v>
      </c>
      <c r="E1637" s="21">
        <v>28034.9</v>
      </c>
      <c r="F1637" s="20">
        <v>15.3</v>
      </c>
      <c r="G1637" s="20">
        <v>177.18</v>
      </c>
    </row>
    <row r="1638" spans="1:7" x14ac:dyDescent="0.35">
      <c r="A1638" s="20" t="s">
        <v>31</v>
      </c>
      <c r="B1638" s="20" t="s">
        <v>28</v>
      </c>
      <c r="C1638" s="20">
        <v>1995</v>
      </c>
      <c r="D1638" s="20">
        <v>58649</v>
      </c>
      <c r="E1638" s="21">
        <v>286839.5</v>
      </c>
      <c r="F1638" s="20">
        <v>23.1</v>
      </c>
      <c r="G1638" s="20">
        <v>892.59</v>
      </c>
    </row>
    <row r="1639" spans="1:7" x14ac:dyDescent="0.35">
      <c r="A1639" s="20" t="s">
        <v>3</v>
      </c>
      <c r="B1639" s="20" t="s">
        <v>28</v>
      </c>
      <c r="C1639" s="20">
        <v>1995</v>
      </c>
      <c r="D1639" s="20">
        <v>23198</v>
      </c>
      <c r="E1639" s="21">
        <v>181925.9</v>
      </c>
      <c r="F1639" s="20">
        <v>19.5</v>
      </c>
      <c r="G1639" s="20">
        <v>206.3</v>
      </c>
    </row>
    <row r="1640" spans="1:7" x14ac:dyDescent="0.35">
      <c r="A1640" s="20" t="s">
        <v>97</v>
      </c>
      <c r="B1640" s="20" t="s">
        <v>28</v>
      </c>
      <c r="C1640" s="20">
        <v>1995</v>
      </c>
      <c r="D1640" s="20">
        <v>675</v>
      </c>
      <c r="E1640" s="21">
        <v>1930.7</v>
      </c>
      <c r="F1640" s="20">
        <v>21.1</v>
      </c>
      <c r="G1640" s="20">
        <v>165.83</v>
      </c>
    </row>
    <row r="1641" spans="1:7" x14ac:dyDescent="0.35">
      <c r="A1641" s="20" t="s">
        <v>4</v>
      </c>
      <c r="B1641" s="20" t="s">
        <v>28</v>
      </c>
      <c r="C1641" s="20">
        <v>1995</v>
      </c>
      <c r="D1641" s="20">
        <v>44806</v>
      </c>
      <c r="E1641" s="21">
        <v>486040.4</v>
      </c>
      <c r="F1641" s="20">
        <v>20.5</v>
      </c>
      <c r="G1641" s="20">
        <v>167.76</v>
      </c>
    </row>
    <row r="1642" spans="1:7" x14ac:dyDescent="0.35">
      <c r="A1642" s="20" t="s">
        <v>5</v>
      </c>
      <c r="B1642" s="20" t="s">
        <v>28</v>
      </c>
      <c r="C1642" s="20">
        <v>1995</v>
      </c>
      <c r="D1642" s="20">
        <v>1486</v>
      </c>
      <c r="E1642" s="21">
        <v>4411.5</v>
      </c>
      <c r="F1642" s="20">
        <v>22.9</v>
      </c>
      <c r="G1642" s="20">
        <v>662.49</v>
      </c>
    </row>
    <row r="1643" spans="1:7" x14ac:dyDescent="0.35">
      <c r="A1643" s="20" t="s">
        <v>98</v>
      </c>
      <c r="B1643" s="20" t="s">
        <v>28</v>
      </c>
      <c r="C1643" s="20">
        <v>1995</v>
      </c>
      <c r="D1643" s="20">
        <v>262</v>
      </c>
      <c r="E1643" s="21">
        <v>702</v>
      </c>
      <c r="F1643" s="20">
        <v>21.7</v>
      </c>
      <c r="G1643" s="20">
        <v>377.9</v>
      </c>
    </row>
    <row r="1644" spans="1:7" x14ac:dyDescent="0.35">
      <c r="A1644" s="20" t="s">
        <v>99</v>
      </c>
      <c r="B1644" s="20" t="s">
        <v>28</v>
      </c>
      <c r="C1644" s="20">
        <v>1995</v>
      </c>
      <c r="D1644" s="20">
        <v>42</v>
      </c>
      <c r="E1644" s="21">
        <v>639.70000000000005</v>
      </c>
      <c r="F1644" s="20">
        <v>17.3</v>
      </c>
      <c r="G1644" s="20">
        <v>194.64</v>
      </c>
    </row>
    <row r="1645" spans="1:7" x14ac:dyDescent="0.35">
      <c r="A1645" s="20" t="s">
        <v>8</v>
      </c>
      <c r="B1645" s="20" t="s">
        <v>28</v>
      </c>
      <c r="C1645" s="20">
        <v>1995</v>
      </c>
      <c r="D1645" s="20">
        <v>2345</v>
      </c>
      <c r="E1645" s="21">
        <v>16201.3</v>
      </c>
      <c r="F1645" s="20">
        <v>19.2</v>
      </c>
      <c r="G1645" s="20">
        <v>225.43</v>
      </c>
    </row>
    <row r="1646" spans="1:7" x14ac:dyDescent="0.35">
      <c r="A1646" s="20" t="s">
        <v>33</v>
      </c>
      <c r="B1646" s="20" t="s">
        <v>28</v>
      </c>
      <c r="C1646" s="20">
        <v>1995</v>
      </c>
      <c r="D1646" s="20">
        <v>1227</v>
      </c>
      <c r="E1646" s="21">
        <v>12491.6</v>
      </c>
      <c r="F1646" s="20">
        <v>20.5</v>
      </c>
      <c r="G1646" s="20">
        <v>265.41000000000003</v>
      </c>
    </row>
    <row r="1647" spans="1:7" x14ac:dyDescent="0.35">
      <c r="A1647" s="20" t="s">
        <v>10</v>
      </c>
      <c r="B1647" s="20" t="s">
        <v>28</v>
      </c>
      <c r="C1647" s="20">
        <v>1995</v>
      </c>
      <c r="D1647" s="20">
        <v>4695</v>
      </c>
      <c r="E1647" s="21">
        <v>48146.5</v>
      </c>
      <c r="F1647" s="20">
        <v>21.9</v>
      </c>
      <c r="G1647" s="20">
        <v>181.18</v>
      </c>
    </row>
    <row r="1648" spans="1:7" x14ac:dyDescent="0.35">
      <c r="A1648" s="20" t="s">
        <v>11</v>
      </c>
      <c r="B1648" s="20" t="s">
        <v>28</v>
      </c>
      <c r="C1648" s="20">
        <v>1995</v>
      </c>
      <c r="D1648" s="20">
        <v>69</v>
      </c>
      <c r="E1648" s="21">
        <v>310.2</v>
      </c>
      <c r="F1648" s="20">
        <v>22.3</v>
      </c>
      <c r="G1648" s="20">
        <v>378.88</v>
      </c>
    </row>
    <row r="1649" spans="1:7" x14ac:dyDescent="0.35">
      <c r="A1649" s="20" t="s">
        <v>23</v>
      </c>
      <c r="B1649" s="20" t="s">
        <v>28</v>
      </c>
      <c r="C1649" s="20">
        <v>1995</v>
      </c>
      <c r="D1649" s="20">
        <v>227</v>
      </c>
      <c r="E1649" s="21">
        <v>799.9</v>
      </c>
      <c r="F1649" s="20">
        <v>22.1</v>
      </c>
      <c r="G1649" s="20">
        <v>220.8</v>
      </c>
    </row>
    <row r="1650" spans="1:7" x14ac:dyDescent="0.35">
      <c r="A1650" s="20" t="s">
        <v>34</v>
      </c>
      <c r="B1650" s="20" t="s">
        <v>28</v>
      </c>
      <c r="C1650" s="20">
        <v>1995</v>
      </c>
      <c r="D1650" s="20">
        <v>962</v>
      </c>
      <c r="E1650" s="21">
        <v>6976.1</v>
      </c>
      <c r="F1650" s="20">
        <v>19.8</v>
      </c>
      <c r="G1650" s="20">
        <v>159.69</v>
      </c>
    </row>
    <row r="1651" spans="1:7" x14ac:dyDescent="0.35">
      <c r="A1651" s="20" t="s">
        <v>13</v>
      </c>
      <c r="B1651" s="20" t="s">
        <v>28</v>
      </c>
      <c r="C1651" s="20">
        <v>1995</v>
      </c>
      <c r="D1651" s="20">
        <v>1020</v>
      </c>
      <c r="E1651" s="21">
        <v>2829.8</v>
      </c>
      <c r="F1651" s="20">
        <v>21.8</v>
      </c>
      <c r="G1651" s="20">
        <v>790.26</v>
      </c>
    </row>
    <row r="1652" spans="1:7" x14ac:dyDescent="0.35">
      <c r="A1652" s="20" t="s">
        <v>35</v>
      </c>
      <c r="B1652" s="20" t="s">
        <v>28</v>
      </c>
      <c r="C1652" s="20">
        <v>1995</v>
      </c>
      <c r="D1652" s="20">
        <v>43</v>
      </c>
      <c r="E1652" s="21">
        <v>299.8</v>
      </c>
      <c r="F1652" s="20">
        <v>23.2</v>
      </c>
      <c r="G1652" s="20">
        <v>1118.44</v>
      </c>
    </row>
    <row r="1653" spans="1:7" x14ac:dyDescent="0.35">
      <c r="A1653" s="20" t="s">
        <v>15</v>
      </c>
      <c r="B1653" s="20" t="s">
        <v>28</v>
      </c>
      <c r="C1653" s="20">
        <v>1995</v>
      </c>
      <c r="D1653" s="20">
        <v>10797</v>
      </c>
      <c r="E1653" s="21">
        <v>64399.8</v>
      </c>
      <c r="F1653" s="20">
        <v>22.2</v>
      </c>
      <c r="G1653" s="20">
        <v>530.29999999999995</v>
      </c>
    </row>
    <row r="1654" spans="1:7" x14ac:dyDescent="0.35">
      <c r="A1654" s="20" t="s">
        <v>36</v>
      </c>
      <c r="B1654" s="20" t="s">
        <v>28</v>
      </c>
      <c r="C1654" s="20">
        <v>1995</v>
      </c>
      <c r="D1654" s="20">
        <v>64</v>
      </c>
      <c r="E1654" s="21">
        <v>26.1</v>
      </c>
      <c r="F1654" s="20">
        <v>22.4</v>
      </c>
      <c r="G1654" s="20">
        <v>367.16</v>
      </c>
    </row>
    <row r="1655" spans="1:7" x14ac:dyDescent="0.35">
      <c r="A1655" s="20" t="s">
        <v>17</v>
      </c>
      <c r="B1655" s="20" t="s">
        <v>28</v>
      </c>
      <c r="C1655" s="20">
        <v>1995</v>
      </c>
      <c r="D1655" s="20">
        <v>1193</v>
      </c>
      <c r="E1655" s="21">
        <v>9348.1</v>
      </c>
      <c r="F1655" s="20">
        <v>21.4</v>
      </c>
      <c r="G1655" s="20">
        <v>394.19</v>
      </c>
    </row>
    <row r="1656" spans="1:7" x14ac:dyDescent="0.35">
      <c r="A1656" s="20" t="s">
        <v>100</v>
      </c>
      <c r="B1656" s="20" t="s">
        <v>28</v>
      </c>
      <c r="C1656" s="20">
        <v>1995</v>
      </c>
      <c r="D1656" s="20">
        <v>470</v>
      </c>
      <c r="E1656" s="21">
        <v>3435.7</v>
      </c>
      <c r="F1656" s="20">
        <v>18.600000000000001</v>
      </c>
      <c r="G1656" s="20">
        <v>174.35</v>
      </c>
    </row>
    <row r="1657" spans="1:7" x14ac:dyDescent="0.35">
      <c r="A1657" s="20" t="s">
        <v>101</v>
      </c>
      <c r="B1657" s="20" t="s">
        <v>28</v>
      </c>
      <c r="C1657" s="20">
        <v>1995</v>
      </c>
      <c r="D1657" s="20">
        <v>94</v>
      </c>
      <c r="E1657" s="21">
        <v>80.8</v>
      </c>
      <c r="F1657" s="20">
        <v>28</v>
      </c>
      <c r="G1657" s="20">
        <v>476.45</v>
      </c>
    </row>
    <row r="1658" spans="1:7" x14ac:dyDescent="0.35">
      <c r="A1658" s="20" t="s">
        <v>18</v>
      </c>
      <c r="B1658" s="20" t="s">
        <v>28</v>
      </c>
      <c r="C1658" s="20">
        <v>1995</v>
      </c>
      <c r="D1658" s="20">
        <v>252</v>
      </c>
      <c r="E1658" s="21">
        <v>3416.5</v>
      </c>
      <c r="F1658" s="20">
        <v>21.2</v>
      </c>
      <c r="G1658" s="20">
        <v>259.60000000000002</v>
      </c>
    </row>
    <row r="1659" spans="1:7" x14ac:dyDescent="0.35">
      <c r="A1659" s="20" t="s">
        <v>22</v>
      </c>
      <c r="B1659" s="20" t="s">
        <v>28</v>
      </c>
      <c r="C1659" s="20">
        <v>1995</v>
      </c>
      <c r="D1659" s="20">
        <v>157</v>
      </c>
      <c r="E1659" s="21">
        <v>704.9</v>
      </c>
      <c r="F1659" s="20">
        <v>24</v>
      </c>
      <c r="G1659" s="20">
        <v>1249.2</v>
      </c>
    </row>
    <row r="1660" spans="1:7" x14ac:dyDescent="0.35">
      <c r="A1660" s="20" t="s">
        <v>38</v>
      </c>
      <c r="B1660" s="20" t="s">
        <v>28</v>
      </c>
      <c r="C1660" s="20">
        <v>1995</v>
      </c>
      <c r="D1660" s="20">
        <v>2961</v>
      </c>
      <c r="E1660" s="21">
        <v>14483.6</v>
      </c>
      <c r="F1660" s="20">
        <v>21.6</v>
      </c>
      <c r="G1660" s="20">
        <v>484.15</v>
      </c>
    </row>
    <row r="1661" spans="1:7" x14ac:dyDescent="0.35">
      <c r="A1661" s="20" t="s">
        <v>74</v>
      </c>
      <c r="B1661" s="20" t="s">
        <v>73</v>
      </c>
      <c r="C1661" s="20">
        <v>1995</v>
      </c>
      <c r="D1661" s="20">
        <v>1340</v>
      </c>
      <c r="E1661" s="21">
        <v>1795.6</v>
      </c>
      <c r="F1661" s="20">
        <v>20.9</v>
      </c>
      <c r="G1661" s="20">
        <v>265.85000000000002</v>
      </c>
    </row>
    <row r="1662" spans="1:7" x14ac:dyDescent="0.35">
      <c r="A1662" s="20" t="s">
        <v>40</v>
      </c>
      <c r="B1662" s="20" t="s">
        <v>73</v>
      </c>
      <c r="C1662" s="20">
        <v>1995</v>
      </c>
      <c r="D1662" s="20">
        <v>8538</v>
      </c>
      <c r="E1662" s="21">
        <v>91226.7</v>
      </c>
      <c r="F1662" s="20">
        <v>22.6</v>
      </c>
      <c r="G1662" s="20">
        <v>252.6</v>
      </c>
    </row>
    <row r="1663" spans="1:7" x14ac:dyDescent="0.35">
      <c r="A1663" s="20" t="s">
        <v>41</v>
      </c>
      <c r="B1663" s="20" t="s">
        <v>73</v>
      </c>
      <c r="C1663" s="20">
        <v>1995</v>
      </c>
      <c r="D1663" s="20">
        <v>1727</v>
      </c>
      <c r="E1663" s="21">
        <v>8194.4</v>
      </c>
      <c r="F1663" s="20">
        <v>23.4</v>
      </c>
      <c r="G1663" s="20">
        <v>1090.55</v>
      </c>
    </row>
    <row r="1664" spans="1:7" x14ac:dyDescent="0.35">
      <c r="A1664" s="20" t="s">
        <v>42</v>
      </c>
      <c r="B1664" s="20" t="s">
        <v>73</v>
      </c>
      <c r="C1664" s="20">
        <v>1995</v>
      </c>
      <c r="D1664" s="20">
        <v>33497</v>
      </c>
      <c r="E1664" s="21">
        <v>180405.9</v>
      </c>
      <c r="F1664" s="20">
        <v>23.5</v>
      </c>
      <c r="G1664" s="20">
        <v>866.68</v>
      </c>
    </row>
    <row r="1665" spans="1:7" x14ac:dyDescent="0.35">
      <c r="A1665" s="20" t="s">
        <v>43</v>
      </c>
      <c r="B1665" s="20" t="s">
        <v>73</v>
      </c>
      <c r="C1665" s="20">
        <v>1995</v>
      </c>
      <c r="D1665" s="20">
        <v>8449</v>
      </c>
      <c r="E1665" s="21">
        <v>65249.3</v>
      </c>
      <c r="F1665" s="20">
        <v>22.6</v>
      </c>
      <c r="G1665" s="20">
        <v>270.43</v>
      </c>
    </row>
    <row r="1666" spans="1:7" x14ac:dyDescent="0.35">
      <c r="A1666" s="20" t="s">
        <v>45</v>
      </c>
      <c r="B1666" s="20" t="s">
        <v>73</v>
      </c>
      <c r="C1666" s="20">
        <v>1995</v>
      </c>
      <c r="D1666" s="20">
        <v>1041</v>
      </c>
      <c r="E1666" s="21">
        <v>11345.9</v>
      </c>
      <c r="F1666" s="20">
        <v>23.9</v>
      </c>
      <c r="G1666" s="20">
        <v>223.53</v>
      </c>
    </row>
    <row r="1667" spans="1:7" x14ac:dyDescent="0.35">
      <c r="A1667" s="20" t="s">
        <v>46</v>
      </c>
      <c r="B1667" s="20" t="s">
        <v>73</v>
      </c>
      <c r="C1667" s="20">
        <v>1995</v>
      </c>
      <c r="D1667" s="20">
        <v>231</v>
      </c>
      <c r="E1667" s="21">
        <v>2911.6</v>
      </c>
      <c r="F1667" s="20">
        <v>24.3</v>
      </c>
      <c r="G1667" s="20">
        <v>242.92</v>
      </c>
    </row>
    <row r="1668" spans="1:7" x14ac:dyDescent="0.35">
      <c r="A1668" s="20" t="s">
        <v>85</v>
      </c>
      <c r="B1668" s="20" t="s">
        <v>73</v>
      </c>
      <c r="C1668" s="20">
        <v>1995</v>
      </c>
      <c r="D1668" s="20">
        <v>93</v>
      </c>
      <c r="E1668" s="21">
        <v>413.5</v>
      </c>
      <c r="F1668" s="20">
        <v>22.5</v>
      </c>
      <c r="G1668" s="20">
        <v>251.39</v>
      </c>
    </row>
    <row r="1669" spans="1:7" x14ac:dyDescent="0.35">
      <c r="A1669" s="20" t="s">
        <v>75</v>
      </c>
      <c r="B1669" s="20" t="s">
        <v>73</v>
      </c>
      <c r="C1669" s="20">
        <v>1995</v>
      </c>
      <c r="D1669" s="20">
        <v>1221</v>
      </c>
      <c r="E1669" s="21">
        <v>7450</v>
      </c>
      <c r="F1669" s="20">
        <v>21.2</v>
      </c>
      <c r="G1669" s="20">
        <v>495.57</v>
      </c>
    </row>
    <row r="1670" spans="1:7" x14ac:dyDescent="0.35">
      <c r="A1670" s="20" t="s">
        <v>88</v>
      </c>
      <c r="B1670" s="20" t="s">
        <v>73</v>
      </c>
      <c r="C1670" s="20">
        <v>1995</v>
      </c>
      <c r="D1670" s="20">
        <v>1013</v>
      </c>
      <c r="E1670" s="21">
        <v>1423.1</v>
      </c>
      <c r="F1670" s="20">
        <v>22.6</v>
      </c>
      <c r="G1670" s="20">
        <v>559.79</v>
      </c>
    </row>
    <row r="1671" spans="1:7" x14ac:dyDescent="0.35">
      <c r="A1671" s="20" t="s">
        <v>76</v>
      </c>
      <c r="B1671" s="20" t="s">
        <v>73</v>
      </c>
      <c r="C1671" s="20">
        <v>1995</v>
      </c>
      <c r="D1671" s="20">
        <v>11323</v>
      </c>
      <c r="E1671" s="21">
        <v>97694.1</v>
      </c>
      <c r="F1671" s="20">
        <v>20.399999999999999</v>
      </c>
      <c r="G1671" s="20">
        <v>181.49</v>
      </c>
    </row>
    <row r="1672" spans="1:7" x14ac:dyDescent="0.35">
      <c r="A1672" s="20" t="s">
        <v>89</v>
      </c>
      <c r="B1672" s="20" t="s">
        <v>73</v>
      </c>
      <c r="C1672" s="20">
        <v>1995</v>
      </c>
      <c r="D1672" s="20">
        <v>111</v>
      </c>
      <c r="E1672" s="21">
        <v>362.4</v>
      </c>
      <c r="F1672" s="20">
        <v>21.7</v>
      </c>
      <c r="G1672" s="20">
        <v>500</v>
      </c>
    </row>
    <row r="1673" spans="1:7" x14ac:dyDescent="0.35">
      <c r="A1673" s="20" t="s">
        <v>53</v>
      </c>
      <c r="B1673" s="20" t="s">
        <v>73</v>
      </c>
      <c r="C1673" s="20">
        <v>1995</v>
      </c>
      <c r="D1673" s="20">
        <v>81</v>
      </c>
      <c r="E1673" s="21">
        <v>281.39999999999998</v>
      </c>
      <c r="F1673" s="20">
        <v>23.3</v>
      </c>
      <c r="G1673" s="20">
        <v>1186.3</v>
      </c>
    </row>
    <row r="1674" spans="1:7" x14ac:dyDescent="0.35">
      <c r="A1674" s="20" t="s">
        <v>54</v>
      </c>
      <c r="B1674" s="20" t="s">
        <v>73</v>
      </c>
      <c r="C1674" s="20">
        <v>1995</v>
      </c>
      <c r="D1674" s="20">
        <v>11231</v>
      </c>
      <c r="E1674" s="21">
        <v>73639.100000000006</v>
      </c>
      <c r="F1674" s="20">
        <v>23.3</v>
      </c>
      <c r="G1674" s="20">
        <v>1096.98</v>
      </c>
    </row>
    <row r="1675" spans="1:7" x14ac:dyDescent="0.35">
      <c r="A1675" s="20" t="s">
        <v>77</v>
      </c>
      <c r="B1675" s="20" t="s">
        <v>73</v>
      </c>
      <c r="C1675" s="20">
        <v>1995</v>
      </c>
      <c r="D1675" s="20">
        <v>194</v>
      </c>
      <c r="E1675" s="21">
        <v>799.4</v>
      </c>
      <c r="F1675" s="20">
        <v>19.7</v>
      </c>
      <c r="G1675" s="20">
        <v>897.95</v>
      </c>
    </row>
    <row r="1676" spans="1:7" x14ac:dyDescent="0.35">
      <c r="A1676" s="20" t="s">
        <v>55</v>
      </c>
      <c r="B1676" s="20" t="s">
        <v>73</v>
      </c>
      <c r="C1676" s="20">
        <v>1995</v>
      </c>
      <c r="D1676" s="20">
        <v>990</v>
      </c>
      <c r="E1676" s="21">
        <v>3847</v>
      </c>
      <c r="F1676" s="20">
        <v>23.8</v>
      </c>
      <c r="G1676" s="20">
        <v>179.45</v>
      </c>
    </row>
    <row r="1677" spans="1:7" x14ac:dyDescent="0.35">
      <c r="A1677" s="20" t="s">
        <v>78</v>
      </c>
      <c r="B1677" s="20" t="s">
        <v>73</v>
      </c>
      <c r="C1677" s="20">
        <v>1995</v>
      </c>
      <c r="D1677" s="20">
        <v>359</v>
      </c>
      <c r="E1677" s="21">
        <v>70.599999999999994</v>
      </c>
      <c r="F1677" s="20">
        <v>24</v>
      </c>
      <c r="G1677" s="20">
        <v>1418.37</v>
      </c>
    </row>
    <row r="1678" spans="1:7" x14ac:dyDescent="0.35">
      <c r="A1678" s="20" t="s">
        <v>57</v>
      </c>
      <c r="B1678" s="20" t="s">
        <v>73</v>
      </c>
      <c r="C1678" s="20">
        <v>1995</v>
      </c>
      <c r="D1678" s="20">
        <v>110</v>
      </c>
      <c r="E1678" s="21">
        <v>299.5</v>
      </c>
      <c r="F1678" s="20">
        <v>23.5</v>
      </c>
      <c r="G1678" s="20">
        <v>966.11</v>
      </c>
    </row>
    <row r="1679" spans="1:7" x14ac:dyDescent="0.35">
      <c r="A1679" s="20" t="s">
        <v>69</v>
      </c>
      <c r="B1679" s="20" t="s">
        <v>73</v>
      </c>
      <c r="C1679" s="20">
        <v>1995</v>
      </c>
      <c r="D1679" s="20">
        <v>661</v>
      </c>
      <c r="E1679" s="21">
        <v>4571.3</v>
      </c>
      <c r="F1679" s="20">
        <v>22.3</v>
      </c>
      <c r="G1679" s="20">
        <v>305.76</v>
      </c>
    </row>
    <row r="1680" spans="1:7" x14ac:dyDescent="0.35">
      <c r="A1680" s="20" t="s">
        <v>58</v>
      </c>
      <c r="B1680" s="20" t="s">
        <v>73</v>
      </c>
      <c r="C1680" s="20">
        <v>1995</v>
      </c>
      <c r="D1680" s="20">
        <v>140</v>
      </c>
      <c r="E1680" s="21">
        <v>441.7</v>
      </c>
      <c r="F1680" s="20">
        <v>22.5</v>
      </c>
      <c r="G1680" s="20">
        <v>1412.36</v>
      </c>
    </row>
    <row r="1681" spans="1:7" x14ac:dyDescent="0.35">
      <c r="A1681" s="20" t="s">
        <v>59</v>
      </c>
      <c r="B1681" s="20" t="s">
        <v>73</v>
      </c>
      <c r="C1681" s="20">
        <v>1995</v>
      </c>
      <c r="D1681" s="20">
        <v>2238</v>
      </c>
      <c r="E1681" s="21">
        <v>7773.9</v>
      </c>
      <c r="F1681" s="20">
        <v>23</v>
      </c>
      <c r="G1681" s="20">
        <v>646.97</v>
      </c>
    </row>
    <row r="1682" spans="1:7" x14ac:dyDescent="0.35">
      <c r="A1682" s="20" t="s">
        <v>60</v>
      </c>
      <c r="B1682" s="20" t="s">
        <v>73</v>
      </c>
      <c r="C1682" s="20">
        <v>1995</v>
      </c>
      <c r="D1682" s="20">
        <v>8503</v>
      </c>
      <c r="E1682" s="21">
        <v>28917.3</v>
      </c>
      <c r="F1682" s="20">
        <v>22.3</v>
      </c>
      <c r="G1682" s="20">
        <v>1018.42</v>
      </c>
    </row>
    <row r="1683" spans="1:7" x14ac:dyDescent="0.35">
      <c r="A1683" s="20" t="s">
        <v>63</v>
      </c>
      <c r="B1683" s="20" t="s">
        <v>73</v>
      </c>
      <c r="C1683" s="20">
        <v>1995</v>
      </c>
      <c r="D1683" s="20">
        <v>809</v>
      </c>
      <c r="E1683" s="21">
        <v>7250.4</v>
      </c>
      <c r="F1683" s="20">
        <v>22.3</v>
      </c>
      <c r="G1683" s="20">
        <v>334.38</v>
      </c>
    </row>
    <row r="1684" spans="1:7" x14ac:dyDescent="0.35">
      <c r="A1684" s="20" t="s">
        <v>80</v>
      </c>
      <c r="B1684" s="20" t="s">
        <v>73</v>
      </c>
      <c r="C1684" s="20">
        <v>1995</v>
      </c>
      <c r="D1684" s="20">
        <v>7377</v>
      </c>
      <c r="E1684" s="21">
        <v>68259.199999999997</v>
      </c>
      <c r="F1684" s="20">
        <v>21.8</v>
      </c>
      <c r="G1684" s="20">
        <v>348.95</v>
      </c>
    </row>
    <row r="1685" spans="1:7" x14ac:dyDescent="0.35">
      <c r="A1685" s="20" t="s">
        <v>64</v>
      </c>
      <c r="B1685" s="20" t="s">
        <v>73</v>
      </c>
      <c r="C1685" s="20">
        <v>1995</v>
      </c>
      <c r="D1685" s="20">
        <v>5699</v>
      </c>
      <c r="E1685" s="21">
        <v>43272.4</v>
      </c>
      <c r="F1685" s="20">
        <v>23</v>
      </c>
      <c r="G1685" s="20">
        <v>305.39999999999998</v>
      </c>
    </row>
    <row r="1686" spans="1:7" x14ac:dyDescent="0.35">
      <c r="A1686" s="20" t="s">
        <v>90</v>
      </c>
      <c r="B1686" s="20" t="s">
        <v>73</v>
      </c>
      <c r="C1686" s="20">
        <v>1995</v>
      </c>
      <c r="D1686" s="20">
        <v>825</v>
      </c>
      <c r="E1686" s="21">
        <v>6754.2</v>
      </c>
      <c r="F1686" s="20">
        <v>22.2</v>
      </c>
      <c r="G1686" s="20">
        <v>323.33999999999997</v>
      </c>
    </row>
    <row r="1687" spans="1:7" x14ac:dyDescent="0.35">
      <c r="A1687" s="20" t="s">
        <v>81</v>
      </c>
      <c r="B1687" s="20" t="s">
        <v>73</v>
      </c>
      <c r="C1687" s="20">
        <v>1995</v>
      </c>
      <c r="D1687" s="20">
        <v>460</v>
      </c>
      <c r="E1687" s="21">
        <v>2249.1</v>
      </c>
      <c r="F1687" s="20">
        <v>23.8</v>
      </c>
      <c r="G1687" s="20">
        <v>1229.76</v>
      </c>
    </row>
    <row r="1688" spans="1:7" x14ac:dyDescent="0.35">
      <c r="A1688" s="20" t="s">
        <v>83</v>
      </c>
      <c r="B1688" s="20" t="s">
        <v>73</v>
      </c>
      <c r="C1688" s="20">
        <v>1995</v>
      </c>
      <c r="D1688" s="20">
        <v>861</v>
      </c>
      <c r="E1688" s="21">
        <v>3443.6</v>
      </c>
      <c r="F1688" s="20">
        <v>23.5</v>
      </c>
      <c r="G1688" s="20">
        <v>1010.11</v>
      </c>
    </row>
    <row r="1689" spans="1:7" x14ac:dyDescent="0.35">
      <c r="A1689" s="20" t="s">
        <v>82</v>
      </c>
      <c r="B1689" s="20" t="s">
        <v>73</v>
      </c>
      <c r="C1689" s="20">
        <v>1995</v>
      </c>
      <c r="D1689" s="20">
        <v>401</v>
      </c>
      <c r="E1689" s="21">
        <v>1584.3</v>
      </c>
      <c r="F1689" s="20">
        <v>22.1</v>
      </c>
      <c r="G1689" s="20">
        <v>252.61</v>
      </c>
    </row>
    <row r="1690" spans="1:7" x14ac:dyDescent="0.35">
      <c r="A1690" s="20" t="s">
        <v>68</v>
      </c>
      <c r="B1690" s="20" t="s">
        <v>73</v>
      </c>
      <c r="C1690" s="20">
        <v>1995</v>
      </c>
      <c r="D1690" s="20">
        <v>33929</v>
      </c>
      <c r="E1690" s="21">
        <v>326694.09999999998</v>
      </c>
      <c r="F1690" s="20">
        <v>18.600000000000001</v>
      </c>
      <c r="G1690" s="20">
        <v>520.94000000000005</v>
      </c>
    </row>
    <row r="1691" spans="1:7" x14ac:dyDescent="0.35">
      <c r="A1691" s="20" t="s">
        <v>30</v>
      </c>
      <c r="B1691" s="20" t="s">
        <v>28</v>
      </c>
      <c r="C1691" s="20">
        <v>1994</v>
      </c>
      <c r="D1691" s="20">
        <v>1931</v>
      </c>
      <c r="E1691" s="21">
        <v>29729.5</v>
      </c>
      <c r="F1691" s="20">
        <v>15.9</v>
      </c>
      <c r="G1691" s="22">
        <v>161.28</v>
      </c>
    </row>
    <row r="1692" spans="1:7" x14ac:dyDescent="0.35">
      <c r="A1692" s="20" t="s">
        <v>31</v>
      </c>
      <c r="B1692" s="20" t="s">
        <v>28</v>
      </c>
      <c r="C1692" s="20">
        <v>1994</v>
      </c>
      <c r="D1692" s="20">
        <v>56257</v>
      </c>
      <c r="E1692" s="21">
        <v>306381.5</v>
      </c>
      <c r="F1692" s="20">
        <v>22.8</v>
      </c>
      <c r="G1692" s="22">
        <v>851.04</v>
      </c>
    </row>
    <row r="1693" spans="1:7" x14ac:dyDescent="0.35">
      <c r="A1693" s="20" t="s">
        <v>3</v>
      </c>
      <c r="B1693" s="20" t="s">
        <v>28</v>
      </c>
      <c r="C1693" s="20">
        <v>1994</v>
      </c>
      <c r="D1693" s="20">
        <v>26157</v>
      </c>
      <c r="E1693" s="21">
        <v>209487</v>
      </c>
      <c r="F1693" s="20">
        <v>20</v>
      </c>
      <c r="G1693" s="22">
        <v>173.51</v>
      </c>
    </row>
    <row r="1694" spans="1:7" x14ac:dyDescent="0.35">
      <c r="A1694" s="20" t="s">
        <v>97</v>
      </c>
      <c r="B1694" s="20" t="s">
        <v>28</v>
      </c>
      <c r="C1694" s="20">
        <v>1994</v>
      </c>
      <c r="D1694" s="20">
        <v>814</v>
      </c>
      <c r="E1694" s="21">
        <v>9349.1</v>
      </c>
      <c r="F1694" s="20">
        <v>21.6</v>
      </c>
      <c r="G1694" s="22">
        <v>119.03</v>
      </c>
    </row>
    <row r="1695" spans="1:7" x14ac:dyDescent="0.35">
      <c r="A1695" s="20" t="s">
        <v>4</v>
      </c>
      <c r="B1695" s="20" t="s">
        <v>28</v>
      </c>
      <c r="C1695" s="20">
        <v>1994</v>
      </c>
      <c r="D1695" s="20">
        <v>49498</v>
      </c>
      <c r="E1695" s="21">
        <v>539556.80000000005</v>
      </c>
      <c r="F1695" s="20">
        <v>20.8</v>
      </c>
      <c r="G1695" s="22">
        <v>139.72999999999999</v>
      </c>
    </row>
    <row r="1696" spans="1:7" x14ac:dyDescent="0.35">
      <c r="A1696" s="20" t="s">
        <v>5</v>
      </c>
      <c r="B1696" s="20" t="s">
        <v>28</v>
      </c>
      <c r="C1696" s="20">
        <v>1994</v>
      </c>
      <c r="D1696" s="20">
        <v>1602</v>
      </c>
      <c r="E1696" s="21">
        <v>6238.4</v>
      </c>
      <c r="F1696" s="20">
        <v>23.2</v>
      </c>
      <c r="G1696" s="22">
        <v>588.76</v>
      </c>
    </row>
    <row r="1697" spans="1:7" x14ac:dyDescent="0.35">
      <c r="A1697" s="20" t="s">
        <v>98</v>
      </c>
      <c r="B1697" s="20" t="s">
        <v>28</v>
      </c>
      <c r="C1697" s="20">
        <v>1994</v>
      </c>
      <c r="D1697" s="20">
        <v>243</v>
      </c>
      <c r="E1697" s="21">
        <v>860.1</v>
      </c>
      <c r="F1697" s="20">
        <v>21.2</v>
      </c>
      <c r="G1697" s="22">
        <v>272.93</v>
      </c>
    </row>
    <row r="1698" spans="1:7" x14ac:dyDescent="0.35">
      <c r="A1698" s="20" t="s">
        <v>99</v>
      </c>
      <c r="B1698" s="20" t="s">
        <v>28</v>
      </c>
      <c r="C1698" s="20">
        <v>1994</v>
      </c>
      <c r="D1698" s="20">
        <v>86</v>
      </c>
      <c r="E1698" s="21">
        <v>553.9</v>
      </c>
      <c r="F1698" s="20">
        <v>17.600000000000001</v>
      </c>
      <c r="G1698" s="22">
        <v>193.27</v>
      </c>
    </row>
    <row r="1699" spans="1:7" x14ac:dyDescent="0.35">
      <c r="A1699" s="20" t="s">
        <v>8</v>
      </c>
      <c r="B1699" s="20" t="s">
        <v>28</v>
      </c>
      <c r="C1699" s="20">
        <v>1994</v>
      </c>
      <c r="D1699" s="20">
        <v>2408</v>
      </c>
      <c r="E1699" s="21">
        <v>12946.7</v>
      </c>
      <c r="F1699" s="20">
        <v>19.7</v>
      </c>
      <c r="G1699" s="22">
        <v>216.85</v>
      </c>
    </row>
    <row r="1700" spans="1:7" x14ac:dyDescent="0.35">
      <c r="A1700" s="20" t="s">
        <v>33</v>
      </c>
      <c r="B1700" s="20" t="s">
        <v>28</v>
      </c>
      <c r="C1700" s="20">
        <v>1994</v>
      </c>
      <c r="D1700" s="20">
        <v>1185</v>
      </c>
      <c r="E1700" s="21">
        <v>6718.1</v>
      </c>
      <c r="F1700" s="20">
        <v>21.5</v>
      </c>
      <c r="G1700" s="22">
        <v>328.57</v>
      </c>
    </row>
    <row r="1701" spans="1:7" x14ac:dyDescent="0.35">
      <c r="A1701" s="20" t="s">
        <v>10</v>
      </c>
      <c r="B1701" s="20" t="s">
        <v>28</v>
      </c>
      <c r="C1701" s="20">
        <v>1994</v>
      </c>
      <c r="D1701" s="20">
        <v>4796</v>
      </c>
      <c r="E1701" s="21"/>
      <c r="F1701" s="20"/>
      <c r="G1701" s="22"/>
    </row>
    <row r="1702" spans="1:7" x14ac:dyDescent="0.35">
      <c r="A1702" s="20" t="s">
        <v>11</v>
      </c>
      <c r="B1702" s="20" t="s">
        <v>28</v>
      </c>
      <c r="C1702" s="20">
        <v>1994</v>
      </c>
      <c r="D1702" s="20">
        <v>68</v>
      </c>
      <c r="E1702" s="21">
        <v>278.39999999999998</v>
      </c>
      <c r="F1702" s="20">
        <v>22.9</v>
      </c>
      <c r="G1702" s="22">
        <v>454.05</v>
      </c>
    </row>
    <row r="1703" spans="1:7" x14ac:dyDescent="0.35">
      <c r="A1703" s="20" t="s">
        <v>23</v>
      </c>
      <c r="B1703" s="20" t="s">
        <v>28</v>
      </c>
      <c r="C1703" s="20">
        <v>1994</v>
      </c>
      <c r="D1703" s="20">
        <v>200</v>
      </c>
      <c r="E1703" s="21">
        <v>3409.8</v>
      </c>
      <c r="F1703" s="20">
        <v>21.8</v>
      </c>
      <c r="G1703" s="22">
        <v>190.83</v>
      </c>
    </row>
    <row r="1704" spans="1:7" x14ac:dyDescent="0.35">
      <c r="A1704" s="20" t="s">
        <v>34</v>
      </c>
      <c r="B1704" s="20" t="s">
        <v>28</v>
      </c>
      <c r="C1704" s="20">
        <v>1994</v>
      </c>
      <c r="D1704" s="20">
        <v>1032</v>
      </c>
      <c r="E1704" s="21">
        <v>8617.6</v>
      </c>
      <c r="F1704" s="20">
        <v>20.3</v>
      </c>
      <c r="G1704" s="22">
        <v>116.99</v>
      </c>
    </row>
    <row r="1705" spans="1:7" x14ac:dyDescent="0.35">
      <c r="A1705" s="20" t="s">
        <v>13</v>
      </c>
      <c r="B1705" s="20" t="s">
        <v>28</v>
      </c>
      <c r="C1705" s="20">
        <v>1994</v>
      </c>
      <c r="D1705" s="20">
        <v>1243</v>
      </c>
      <c r="E1705" s="21">
        <v>4697.8999999999996</v>
      </c>
      <c r="F1705" s="20">
        <v>21.4</v>
      </c>
      <c r="G1705" s="22">
        <v>651.74</v>
      </c>
    </row>
    <row r="1706" spans="1:7" x14ac:dyDescent="0.35">
      <c r="A1706" s="20" t="s">
        <v>35</v>
      </c>
      <c r="B1706" s="20" t="s">
        <v>28</v>
      </c>
      <c r="C1706" s="20">
        <v>1994</v>
      </c>
      <c r="D1706" s="20">
        <v>33</v>
      </c>
      <c r="E1706" s="21">
        <v>70.5</v>
      </c>
      <c r="F1706" s="20">
        <v>23.3</v>
      </c>
      <c r="G1706" s="22">
        <v>1069.29</v>
      </c>
    </row>
    <row r="1707" spans="1:7" x14ac:dyDescent="0.35">
      <c r="A1707" s="20" t="s">
        <v>15</v>
      </c>
      <c r="B1707" s="20" t="s">
        <v>28</v>
      </c>
      <c r="C1707" s="20">
        <v>1994</v>
      </c>
      <c r="D1707" s="20">
        <v>11345</v>
      </c>
      <c r="E1707" s="21">
        <v>70154.8</v>
      </c>
      <c r="F1707" s="20">
        <v>22.1</v>
      </c>
      <c r="G1707" s="22">
        <v>502.04</v>
      </c>
    </row>
    <row r="1708" spans="1:7" x14ac:dyDescent="0.35">
      <c r="A1708" s="20" t="s">
        <v>36</v>
      </c>
      <c r="B1708" s="20" t="s">
        <v>28</v>
      </c>
      <c r="C1708" s="20">
        <v>1994</v>
      </c>
      <c r="D1708" s="20">
        <v>68</v>
      </c>
      <c r="E1708" s="21">
        <v>124.5</v>
      </c>
      <c r="F1708" s="20">
        <v>22.2</v>
      </c>
      <c r="G1708" s="22">
        <v>342.74</v>
      </c>
    </row>
    <row r="1709" spans="1:7" x14ac:dyDescent="0.35">
      <c r="A1709" s="20" t="s">
        <v>17</v>
      </c>
      <c r="B1709" s="20" t="s">
        <v>28</v>
      </c>
      <c r="C1709" s="20">
        <v>1994</v>
      </c>
      <c r="D1709" s="20">
        <v>1482</v>
      </c>
      <c r="E1709" s="21">
        <v>11364</v>
      </c>
      <c r="F1709" s="20">
        <v>20.7</v>
      </c>
      <c r="G1709" s="22">
        <v>348.68</v>
      </c>
    </row>
    <row r="1710" spans="1:7" x14ac:dyDescent="0.35">
      <c r="A1710" s="20" t="s">
        <v>100</v>
      </c>
      <c r="B1710" s="20" t="s">
        <v>28</v>
      </c>
      <c r="C1710" s="20">
        <v>1994</v>
      </c>
      <c r="D1710" s="20">
        <v>560</v>
      </c>
      <c r="E1710" s="21">
        <v>3822.1</v>
      </c>
      <c r="F1710" s="20">
        <v>18.3</v>
      </c>
      <c r="G1710" s="22">
        <v>144.32</v>
      </c>
    </row>
    <row r="1711" spans="1:7" x14ac:dyDescent="0.35">
      <c r="A1711" s="20" t="s">
        <v>101</v>
      </c>
      <c r="B1711" s="20" t="s">
        <v>28</v>
      </c>
      <c r="C1711" s="20">
        <v>1994</v>
      </c>
      <c r="D1711" s="20">
        <v>117</v>
      </c>
      <c r="E1711" s="21">
        <v>154.6</v>
      </c>
      <c r="F1711" s="20">
        <v>25.3</v>
      </c>
      <c r="G1711" s="22">
        <v>253.79</v>
      </c>
    </row>
    <row r="1712" spans="1:7" x14ac:dyDescent="0.35">
      <c r="A1712" s="20" t="s">
        <v>18</v>
      </c>
      <c r="B1712" s="20" t="s">
        <v>28</v>
      </c>
      <c r="C1712" s="20">
        <v>1994</v>
      </c>
      <c r="D1712" s="20">
        <v>170</v>
      </c>
      <c r="E1712" s="21">
        <v>2760</v>
      </c>
      <c r="F1712" s="20">
        <v>21.2</v>
      </c>
      <c r="G1712" s="22">
        <v>243.12</v>
      </c>
    </row>
    <row r="1713" spans="1:7" x14ac:dyDescent="0.35">
      <c r="A1713" s="20" t="s">
        <v>22</v>
      </c>
      <c r="B1713" s="20" t="s">
        <v>28</v>
      </c>
      <c r="C1713" s="20">
        <v>1994</v>
      </c>
      <c r="D1713" s="20">
        <v>115</v>
      </c>
      <c r="E1713" s="21">
        <v>387.9</v>
      </c>
      <c r="F1713" s="20">
        <v>23.9</v>
      </c>
      <c r="G1713" s="22">
        <v>1108.7</v>
      </c>
    </row>
    <row r="1714" spans="1:7" x14ac:dyDescent="0.35">
      <c r="A1714" s="20" t="s">
        <v>38</v>
      </c>
      <c r="B1714" s="20" t="s">
        <v>28</v>
      </c>
      <c r="C1714" s="20">
        <v>1994</v>
      </c>
      <c r="D1714" s="20">
        <v>3194</v>
      </c>
      <c r="E1714" s="21">
        <v>13427.1</v>
      </c>
      <c r="F1714" s="20">
        <v>21.2</v>
      </c>
      <c r="G1714" s="22">
        <v>508.12</v>
      </c>
    </row>
    <row r="1715" spans="1:7" x14ac:dyDescent="0.35">
      <c r="A1715" s="20" t="s">
        <v>74</v>
      </c>
      <c r="B1715" s="20" t="s">
        <v>73</v>
      </c>
      <c r="C1715" s="20">
        <v>1994</v>
      </c>
      <c r="D1715" s="20">
        <v>1600</v>
      </c>
      <c r="E1715" s="21">
        <v>2374.6</v>
      </c>
      <c r="F1715" s="20">
        <v>20.2</v>
      </c>
      <c r="G1715" s="22">
        <v>200.2</v>
      </c>
    </row>
    <row r="1716" spans="1:7" x14ac:dyDescent="0.35">
      <c r="A1716" s="20" t="s">
        <v>40</v>
      </c>
      <c r="B1716" s="20" t="s">
        <v>73</v>
      </c>
      <c r="C1716" s="20">
        <v>1994</v>
      </c>
      <c r="D1716" s="20">
        <v>9261</v>
      </c>
      <c r="E1716" s="21">
        <v>80167</v>
      </c>
      <c r="F1716" s="20">
        <v>22.7</v>
      </c>
      <c r="G1716" s="22">
        <v>242.9</v>
      </c>
    </row>
    <row r="1717" spans="1:7" x14ac:dyDescent="0.35">
      <c r="A1717" s="20" t="s">
        <v>41</v>
      </c>
      <c r="B1717" s="20" t="s">
        <v>73</v>
      </c>
      <c r="C1717" s="20">
        <v>1994</v>
      </c>
      <c r="D1717" s="20">
        <v>1740</v>
      </c>
      <c r="E1717" s="21">
        <v>8068.2</v>
      </c>
      <c r="F1717" s="20">
        <v>23.4</v>
      </c>
      <c r="G1717" s="22">
        <v>950.82</v>
      </c>
    </row>
    <row r="1718" spans="1:7" x14ac:dyDescent="0.35">
      <c r="A1718" s="20" t="s">
        <v>42</v>
      </c>
      <c r="B1718" s="20" t="s">
        <v>73</v>
      </c>
      <c r="C1718" s="20">
        <v>1994</v>
      </c>
      <c r="D1718" s="20">
        <v>32595</v>
      </c>
      <c r="E1718" s="21">
        <v>171686.7</v>
      </c>
      <c r="F1718" s="20">
        <v>23.2</v>
      </c>
      <c r="G1718" s="22">
        <v>814.37</v>
      </c>
    </row>
    <row r="1719" spans="1:7" x14ac:dyDescent="0.35">
      <c r="A1719" s="20" t="s">
        <v>43</v>
      </c>
      <c r="B1719" s="20" t="s">
        <v>73</v>
      </c>
      <c r="C1719" s="20">
        <v>1994</v>
      </c>
      <c r="D1719" s="20">
        <v>8883</v>
      </c>
      <c r="E1719" s="21">
        <v>71419.7</v>
      </c>
      <c r="F1719" s="20">
        <v>22.3</v>
      </c>
      <c r="G1719" s="22">
        <v>223.3</v>
      </c>
    </row>
    <row r="1720" spans="1:7" x14ac:dyDescent="0.35">
      <c r="A1720" s="20" t="s">
        <v>45</v>
      </c>
      <c r="B1720" s="20" t="s">
        <v>73</v>
      </c>
      <c r="C1720" s="20">
        <v>1994</v>
      </c>
      <c r="D1720" s="20">
        <v>1047</v>
      </c>
      <c r="E1720" s="21">
        <v>9862.7999999999993</v>
      </c>
      <c r="F1720" s="20">
        <v>23.3</v>
      </c>
      <c r="G1720" s="22">
        <v>213.87</v>
      </c>
    </row>
    <row r="1721" spans="1:7" x14ac:dyDescent="0.35">
      <c r="A1721" s="20" t="s">
        <v>46</v>
      </c>
      <c r="B1721" s="20" t="s">
        <v>73</v>
      </c>
      <c r="C1721" s="20">
        <v>1994</v>
      </c>
      <c r="D1721" s="20">
        <v>571</v>
      </c>
      <c r="E1721" s="21">
        <v>5472.1</v>
      </c>
      <c r="F1721" s="20">
        <v>23.7</v>
      </c>
      <c r="G1721" s="22">
        <v>201.99</v>
      </c>
    </row>
    <row r="1722" spans="1:7" x14ac:dyDescent="0.35">
      <c r="A1722" s="20" t="s">
        <v>85</v>
      </c>
      <c r="B1722" s="20" t="s">
        <v>73</v>
      </c>
      <c r="C1722" s="20">
        <v>1994</v>
      </c>
      <c r="D1722" s="20">
        <v>92</v>
      </c>
      <c r="E1722" s="21">
        <v>414</v>
      </c>
      <c r="F1722" s="20">
        <v>21.3</v>
      </c>
      <c r="G1722" s="22">
        <v>104.81</v>
      </c>
    </row>
    <row r="1723" spans="1:7" x14ac:dyDescent="0.35">
      <c r="A1723" s="20" t="s">
        <v>75</v>
      </c>
      <c r="B1723" s="20" t="s">
        <v>73</v>
      </c>
      <c r="C1723" s="20">
        <v>1994</v>
      </c>
      <c r="D1723" s="20">
        <v>1329</v>
      </c>
      <c r="E1723" s="21">
        <v>7664.9</v>
      </c>
      <c r="F1723" s="20">
        <v>21.2</v>
      </c>
      <c r="G1723" s="22">
        <v>475.02</v>
      </c>
    </row>
    <row r="1724" spans="1:7" x14ac:dyDescent="0.35">
      <c r="A1724" s="20" t="s">
        <v>88</v>
      </c>
      <c r="B1724" s="20" t="s">
        <v>73</v>
      </c>
      <c r="C1724" s="20">
        <v>1994</v>
      </c>
      <c r="D1724" s="20">
        <v>1073</v>
      </c>
      <c r="E1724" s="21">
        <v>2778.3</v>
      </c>
      <c r="F1724" s="20">
        <v>22.3</v>
      </c>
      <c r="G1724" s="22">
        <v>540.86</v>
      </c>
    </row>
    <row r="1725" spans="1:7" x14ac:dyDescent="0.35">
      <c r="A1725" s="20" t="s">
        <v>76</v>
      </c>
      <c r="B1725" s="20" t="s">
        <v>73</v>
      </c>
      <c r="C1725" s="20">
        <v>1994</v>
      </c>
      <c r="D1725" s="20">
        <v>12107</v>
      </c>
      <c r="E1725" s="21">
        <v>117431.5</v>
      </c>
      <c r="F1725" s="20">
        <v>20.399999999999999</v>
      </c>
      <c r="G1725" s="22">
        <v>181.39</v>
      </c>
    </row>
    <row r="1726" spans="1:7" x14ac:dyDescent="0.35">
      <c r="A1726" s="20" t="s">
        <v>89</v>
      </c>
      <c r="B1726" s="20" t="s">
        <v>73</v>
      </c>
      <c r="C1726" s="20">
        <v>1994</v>
      </c>
      <c r="D1726" s="20">
        <v>111</v>
      </c>
      <c r="E1726" s="21">
        <v>349.3</v>
      </c>
      <c r="F1726" s="20">
        <v>22</v>
      </c>
      <c r="G1726" s="22"/>
    </row>
    <row r="1727" spans="1:7" x14ac:dyDescent="0.35">
      <c r="A1727" s="20" t="s">
        <v>53</v>
      </c>
      <c r="B1727" s="20" t="s">
        <v>73</v>
      </c>
      <c r="C1727" s="20">
        <v>1994</v>
      </c>
      <c r="D1727" s="20">
        <v>68</v>
      </c>
      <c r="E1727" s="21">
        <v>287.10000000000002</v>
      </c>
      <c r="F1727" s="20">
        <v>23.2</v>
      </c>
      <c r="G1727" s="22">
        <v>1048.42</v>
      </c>
    </row>
    <row r="1728" spans="1:7" x14ac:dyDescent="0.35">
      <c r="A1728" s="20" t="s">
        <v>54</v>
      </c>
      <c r="B1728" s="20" t="s">
        <v>73</v>
      </c>
      <c r="C1728" s="20">
        <v>1994</v>
      </c>
      <c r="D1728" s="20">
        <v>9605</v>
      </c>
      <c r="E1728" s="21">
        <v>54200</v>
      </c>
      <c r="F1728" s="20">
        <v>23.2</v>
      </c>
      <c r="G1728" s="22">
        <v>1106.55</v>
      </c>
    </row>
    <row r="1729" spans="1:7" x14ac:dyDescent="0.35">
      <c r="A1729" s="20" t="s">
        <v>77</v>
      </c>
      <c r="B1729" s="20" t="s">
        <v>73</v>
      </c>
      <c r="C1729" s="20">
        <v>1994</v>
      </c>
      <c r="D1729" s="20">
        <v>228</v>
      </c>
      <c r="E1729" s="21">
        <v>706.9</v>
      </c>
      <c r="F1729" s="20">
        <v>20.100000000000001</v>
      </c>
      <c r="G1729" s="22">
        <v>880.18</v>
      </c>
    </row>
    <row r="1730" spans="1:7" x14ac:dyDescent="0.35">
      <c r="A1730" s="20" t="s">
        <v>55</v>
      </c>
      <c r="B1730" s="20" t="s">
        <v>73</v>
      </c>
      <c r="C1730" s="20">
        <v>1994</v>
      </c>
      <c r="D1730" s="20">
        <v>1060</v>
      </c>
      <c r="E1730" s="21">
        <v>5167.8</v>
      </c>
      <c r="F1730" s="20">
        <v>22.7</v>
      </c>
      <c r="G1730" s="22">
        <v>164.14</v>
      </c>
    </row>
    <row r="1731" spans="1:7" x14ac:dyDescent="0.35">
      <c r="A1731" s="20" t="s">
        <v>78</v>
      </c>
      <c r="B1731" s="20" t="s">
        <v>73</v>
      </c>
      <c r="C1731" s="20">
        <v>1994</v>
      </c>
      <c r="D1731" s="20">
        <v>301</v>
      </c>
      <c r="E1731" s="21">
        <v>70.8</v>
      </c>
      <c r="F1731" s="20">
        <v>23.8</v>
      </c>
      <c r="G1731" s="22">
        <v>1333.65</v>
      </c>
    </row>
    <row r="1732" spans="1:7" x14ac:dyDescent="0.35">
      <c r="A1732" s="20" t="s">
        <v>57</v>
      </c>
      <c r="B1732" s="20" t="s">
        <v>73</v>
      </c>
      <c r="C1732" s="20">
        <v>1994</v>
      </c>
      <c r="D1732" s="20">
        <v>74</v>
      </c>
      <c r="E1732" s="21">
        <v>316.8</v>
      </c>
      <c r="F1732" s="20">
        <v>23.3</v>
      </c>
      <c r="G1732" s="22">
        <v>787.17</v>
      </c>
    </row>
    <row r="1733" spans="1:7" x14ac:dyDescent="0.35">
      <c r="A1733" s="20" t="s">
        <v>69</v>
      </c>
      <c r="B1733" s="20" t="s">
        <v>73</v>
      </c>
      <c r="C1733" s="20">
        <v>1994</v>
      </c>
      <c r="D1733" s="20">
        <v>477</v>
      </c>
      <c r="E1733" s="21">
        <v>6365</v>
      </c>
      <c r="F1733" s="20">
        <v>21.9</v>
      </c>
      <c r="G1733" s="22">
        <v>225.01</v>
      </c>
    </row>
    <row r="1734" spans="1:7" x14ac:dyDescent="0.35">
      <c r="A1734" s="20" t="s">
        <v>58</v>
      </c>
      <c r="B1734" s="20" t="s">
        <v>73</v>
      </c>
      <c r="C1734" s="20">
        <v>1994</v>
      </c>
      <c r="D1734" s="20">
        <v>132</v>
      </c>
      <c r="E1734" s="21">
        <v>457.5</v>
      </c>
      <c r="F1734" s="20">
        <v>22.5</v>
      </c>
      <c r="G1734" s="22">
        <v>1517.87</v>
      </c>
    </row>
    <row r="1735" spans="1:7" x14ac:dyDescent="0.35">
      <c r="A1735" s="20" t="s">
        <v>59</v>
      </c>
      <c r="B1735" s="20" t="s">
        <v>73</v>
      </c>
      <c r="C1735" s="20">
        <v>1994</v>
      </c>
      <c r="D1735" s="20">
        <v>2351</v>
      </c>
      <c r="E1735" s="21">
        <v>8386.5</v>
      </c>
      <c r="F1735" s="20">
        <v>22.6</v>
      </c>
      <c r="G1735" s="22">
        <v>525.67999999999995</v>
      </c>
    </row>
    <row r="1736" spans="1:7" x14ac:dyDescent="0.35">
      <c r="A1736" s="20" t="s">
        <v>60</v>
      </c>
      <c r="B1736" s="20" t="s">
        <v>73</v>
      </c>
      <c r="C1736" s="20">
        <v>1994</v>
      </c>
      <c r="D1736" s="20">
        <v>8727</v>
      </c>
      <c r="E1736" s="21">
        <v>31916.9</v>
      </c>
      <c r="F1736" s="20">
        <v>22.1</v>
      </c>
      <c r="G1736" s="22">
        <v>834.53</v>
      </c>
    </row>
    <row r="1737" spans="1:7" x14ac:dyDescent="0.35">
      <c r="A1737" s="20" t="s">
        <v>63</v>
      </c>
      <c r="B1737" s="20" t="s">
        <v>73</v>
      </c>
      <c r="C1737" s="20">
        <v>1994</v>
      </c>
      <c r="D1737" s="20">
        <v>773</v>
      </c>
      <c r="E1737" s="21">
        <v>6866.2</v>
      </c>
      <c r="F1737" s="20">
        <v>22.6</v>
      </c>
      <c r="G1737" s="22">
        <v>272.24</v>
      </c>
    </row>
    <row r="1738" spans="1:7" x14ac:dyDescent="0.35">
      <c r="A1738" s="20" t="s">
        <v>80</v>
      </c>
      <c r="B1738" s="20" t="s">
        <v>73</v>
      </c>
      <c r="C1738" s="20">
        <v>1994</v>
      </c>
      <c r="D1738" s="20">
        <v>7312</v>
      </c>
      <c r="E1738" s="21">
        <v>62306.8</v>
      </c>
      <c r="F1738" s="20">
        <v>22.5</v>
      </c>
      <c r="G1738" s="22">
        <v>289.14</v>
      </c>
    </row>
    <row r="1739" spans="1:7" x14ac:dyDescent="0.35">
      <c r="A1739" s="20" t="s">
        <v>64</v>
      </c>
      <c r="B1739" s="20" t="s">
        <v>73</v>
      </c>
      <c r="C1739" s="20">
        <v>1994</v>
      </c>
      <c r="D1739" s="20">
        <v>5916</v>
      </c>
      <c r="E1739" s="21">
        <v>41301.1</v>
      </c>
      <c r="F1739" s="20">
        <v>22.9</v>
      </c>
      <c r="G1739" s="22">
        <v>253.28</v>
      </c>
    </row>
    <row r="1740" spans="1:7" x14ac:dyDescent="0.35">
      <c r="A1740" s="20" t="s">
        <v>90</v>
      </c>
      <c r="B1740" s="20" t="s">
        <v>73</v>
      </c>
      <c r="C1740" s="20">
        <v>1994</v>
      </c>
      <c r="D1740" s="20">
        <v>845</v>
      </c>
      <c r="E1740" s="21">
        <v>6680.5</v>
      </c>
      <c r="F1740" s="20">
        <v>22.9</v>
      </c>
      <c r="G1740" s="22">
        <v>268.02</v>
      </c>
    </row>
    <row r="1741" spans="1:7" x14ac:dyDescent="0.35">
      <c r="A1741" s="20" t="s">
        <v>81</v>
      </c>
      <c r="B1741" s="20" t="s">
        <v>73</v>
      </c>
      <c r="C1741" s="20">
        <v>1994</v>
      </c>
      <c r="D1741" s="20">
        <v>358</v>
      </c>
      <c r="E1741" s="21">
        <v>1702.6</v>
      </c>
      <c r="F1741" s="20">
        <v>23.2</v>
      </c>
      <c r="G1741" s="22">
        <v>1148.7</v>
      </c>
    </row>
    <row r="1742" spans="1:7" x14ac:dyDescent="0.35">
      <c r="A1742" s="20" t="s">
        <v>83</v>
      </c>
      <c r="B1742" s="20" t="s">
        <v>73</v>
      </c>
      <c r="C1742" s="20">
        <v>1994</v>
      </c>
      <c r="D1742" s="20">
        <v>596</v>
      </c>
      <c r="E1742" s="21">
        <v>2569.3000000000002</v>
      </c>
      <c r="F1742" s="20">
        <v>23.4</v>
      </c>
      <c r="G1742" s="22">
        <v>1020.85</v>
      </c>
    </row>
    <row r="1743" spans="1:7" x14ac:dyDescent="0.35">
      <c r="A1743" s="20" t="s">
        <v>82</v>
      </c>
      <c r="B1743" s="20" t="s">
        <v>73</v>
      </c>
      <c r="C1743" s="20">
        <v>1994</v>
      </c>
      <c r="D1743" s="20">
        <v>496</v>
      </c>
      <c r="E1743" s="21">
        <v>1905.4</v>
      </c>
      <c r="F1743" s="20">
        <v>22.7</v>
      </c>
      <c r="G1743" s="22">
        <v>238.29</v>
      </c>
    </row>
    <row r="1744" spans="1:7" x14ac:dyDescent="0.35">
      <c r="A1744" s="20" t="s">
        <v>68</v>
      </c>
      <c r="B1744" s="20" t="s">
        <v>73</v>
      </c>
      <c r="C1744" s="20">
        <v>1994</v>
      </c>
      <c r="D1744" s="20">
        <v>32704</v>
      </c>
      <c r="E1744" s="21">
        <v>223669.2</v>
      </c>
      <c r="F1744" s="20">
        <v>19.100000000000001</v>
      </c>
      <c r="G1744" s="22">
        <v>476.55</v>
      </c>
    </row>
    <row r="1745" spans="1:7" x14ac:dyDescent="0.35">
      <c r="A1745" s="20" t="s">
        <v>30</v>
      </c>
      <c r="B1745" s="20" t="s">
        <v>28</v>
      </c>
      <c r="C1745" s="20">
        <v>1993</v>
      </c>
      <c r="D1745" s="20">
        <v>2227</v>
      </c>
      <c r="E1745" s="21">
        <v>31775</v>
      </c>
      <c r="F1745" s="20">
        <v>16.399999999999999</v>
      </c>
      <c r="G1745" s="20">
        <v>174.74</v>
      </c>
    </row>
    <row r="1746" spans="1:7" x14ac:dyDescent="0.35">
      <c r="A1746" s="20" t="s">
        <v>31</v>
      </c>
      <c r="B1746" s="20" t="s">
        <v>28</v>
      </c>
      <c r="C1746" s="20">
        <v>1993</v>
      </c>
      <c r="D1746" s="20">
        <v>53309</v>
      </c>
      <c r="E1746" s="21">
        <v>292275.20000000001</v>
      </c>
      <c r="F1746" s="20">
        <v>23.1</v>
      </c>
      <c r="G1746" s="20">
        <v>893.58</v>
      </c>
    </row>
    <row r="1747" spans="1:7" x14ac:dyDescent="0.35">
      <c r="A1747" s="20" t="s">
        <v>3</v>
      </c>
      <c r="B1747" s="20" t="s">
        <v>28</v>
      </c>
      <c r="C1747" s="20">
        <v>1993</v>
      </c>
      <c r="D1747" s="20">
        <v>27945</v>
      </c>
      <c r="E1747" s="21">
        <v>255977.7</v>
      </c>
      <c r="F1747" s="20">
        <v>20.100000000000001</v>
      </c>
      <c r="G1747" s="20">
        <v>205.4</v>
      </c>
    </row>
    <row r="1748" spans="1:7" x14ac:dyDescent="0.35">
      <c r="A1748" s="20" t="s">
        <v>97</v>
      </c>
      <c r="B1748" s="20" t="s">
        <v>28</v>
      </c>
      <c r="C1748" s="20">
        <v>1993</v>
      </c>
      <c r="D1748" s="20">
        <v>1116</v>
      </c>
      <c r="E1748" s="21">
        <v>12893.7</v>
      </c>
      <c r="F1748" s="20">
        <v>22.1</v>
      </c>
      <c r="G1748" s="20">
        <v>156.03</v>
      </c>
    </row>
    <row r="1749" spans="1:7" x14ac:dyDescent="0.35">
      <c r="A1749" s="20" t="s">
        <v>4</v>
      </c>
      <c r="B1749" s="20" t="s">
        <v>28</v>
      </c>
      <c r="C1749" s="20">
        <v>1993</v>
      </c>
      <c r="D1749" s="20">
        <v>54187</v>
      </c>
      <c r="E1749" s="21">
        <v>623369.1</v>
      </c>
      <c r="F1749" s="20">
        <v>21</v>
      </c>
      <c r="G1749" s="20">
        <v>160.11000000000001</v>
      </c>
    </row>
    <row r="1750" spans="1:7" x14ac:dyDescent="0.35">
      <c r="A1750" s="20" t="s">
        <v>5</v>
      </c>
      <c r="B1750" s="20" t="s">
        <v>28</v>
      </c>
      <c r="C1750" s="20">
        <v>1993</v>
      </c>
      <c r="D1750" s="20">
        <v>1687</v>
      </c>
      <c r="E1750" s="21">
        <v>8980.5</v>
      </c>
      <c r="F1750" s="20">
        <v>23.2</v>
      </c>
      <c r="G1750" s="20">
        <v>588.66999999999996</v>
      </c>
    </row>
    <row r="1751" spans="1:7" x14ac:dyDescent="0.35">
      <c r="A1751" s="20" t="s">
        <v>98</v>
      </c>
      <c r="B1751" s="20" t="s">
        <v>28</v>
      </c>
      <c r="C1751" s="20">
        <v>1993</v>
      </c>
      <c r="D1751" s="20">
        <v>267</v>
      </c>
      <c r="E1751" s="21">
        <v>764.1</v>
      </c>
      <c r="F1751" s="20">
        <v>22.2</v>
      </c>
      <c r="G1751" s="20">
        <v>253.04</v>
      </c>
    </row>
    <row r="1752" spans="1:7" x14ac:dyDescent="0.35">
      <c r="A1752" s="20" t="s">
        <v>99</v>
      </c>
      <c r="B1752" s="20" t="s">
        <v>28</v>
      </c>
      <c r="C1752" s="20">
        <v>1993</v>
      </c>
      <c r="D1752" s="20">
        <v>107</v>
      </c>
      <c r="E1752" s="21">
        <v>1012.1</v>
      </c>
      <c r="F1752" s="20">
        <v>18.3</v>
      </c>
      <c r="G1752" s="20">
        <v>174.08</v>
      </c>
    </row>
    <row r="1753" spans="1:7" x14ac:dyDescent="0.35">
      <c r="A1753" s="20" t="s">
        <v>8</v>
      </c>
      <c r="B1753" s="20" t="s">
        <v>28</v>
      </c>
      <c r="C1753" s="20">
        <v>1993</v>
      </c>
      <c r="D1753" s="20">
        <v>2381</v>
      </c>
      <c r="E1753" s="21">
        <v>13484.9</v>
      </c>
      <c r="F1753" s="20">
        <v>20.100000000000001</v>
      </c>
      <c r="G1753" s="20">
        <v>259.38</v>
      </c>
    </row>
    <row r="1754" spans="1:7" x14ac:dyDescent="0.35">
      <c r="A1754" s="20" t="s">
        <v>33</v>
      </c>
      <c r="B1754" s="20" t="s">
        <v>28</v>
      </c>
      <c r="C1754" s="20">
        <v>1993</v>
      </c>
      <c r="D1754" s="20">
        <v>1182</v>
      </c>
      <c r="E1754" s="21">
        <v>8042.6</v>
      </c>
      <c r="F1754" s="20">
        <v>21.1</v>
      </c>
      <c r="G1754" s="20">
        <v>361.34</v>
      </c>
    </row>
    <row r="1755" spans="1:7" x14ac:dyDescent="0.35">
      <c r="A1755" s="20" t="s">
        <v>11</v>
      </c>
      <c r="B1755" s="20" t="s">
        <v>28</v>
      </c>
      <c r="C1755" s="20">
        <v>1993</v>
      </c>
      <c r="D1755" s="20">
        <v>49</v>
      </c>
      <c r="E1755" s="21">
        <v>254.5</v>
      </c>
      <c r="F1755" s="20">
        <v>23</v>
      </c>
      <c r="G1755" s="20">
        <v>336.15</v>
      </c>
    </row>
    <row r="1756" spans="1:7" x14ac:dyDescent="0.35">
      <c r="A1756" s="20" t="s">
        <v>23</v>
      </c>
      <c r="B1756" s="20" t="s">
        <v>28</v>
      </c>
      <c r="C1756" s="20">
        <v>1993</v>
      </c>
      <c r="D1756" s="20">
        <v>183</v>
      </c>
      <c r="E1756" s="21">
        <v>15826</v>
      </c>
      <c r="F1756" s="20">
        <v>20.9</v>
      </c>
      <c r="G1756" s="20">
        <v>127.35</v>
      </c>
    </row>
    <row r="1757" spans="1:7" x14ac:dyDescent="0.35">
      <c r="A1757" s="20" t="s">
        <v>34</v>
      </c>
      <c r="B1757" s="20" t="s">
        <v>28</v>
      </c>
      <c r="C1757" s="20">
        <v>1993</v>
      </c>
      <c r="D1757" s="20">
        <v>1119</v>
      </c>
      <c r="E1757" s="21">
        <v>9561.5</v>
      </c>
      <c r="F1757" s="20">
        <v>19.600000000000001</v>
      </c>
      <c r="G1757" s="20">
        <v>145.01</v>
      </c>
    </row>
    <row r="1758" spans="1:7" x14ac:dyDescent="0.35">
      <c r="A1758" s="20" t="s">
        <v>13</v>
      </c>
      <c r="B1758" s="20" t="s">
        <v>28</v>
      </c>
      <c r="C1758" s="20">
        <v>1993</v>
      </c>
      <c r="D1758" s="20">
        <v>1619</v>
      </c>
      <c r="E1758" s="21">
        <v>8407.1</v>
      </c>
      <c r="F1758" s="20">
        <v>22</v>
      </c>
      <c r="G1758" s="20">
        <v>639.4</v>
      </c>
    </row>
    <row r="1759" spans="1:7" x14ac:dyDescent="0.35">
      <c r="A1759" s="20" t="s">
        <v>15</v>
      </c>
      <c r="B1759" s="20" t="s">
        <v>28</v>
      </c>
      <c r="C1759" s="20">
        <v>1993</v>
      </c>
      <c r="D1759" s="20">
        <v>11920</v>
      </c>
      <c r="E1759" s="21">
        <v>79683.899999999994</v>
      </c>
      <c r="F1759" s="20">
        <v>22.2</v>
      </c>
      <c r="G1759" s="20">
        <v>520.75</v>
      </c>
    </row>
    <row r="1760" spans="1:7" x14ac:dyDescent="0.35">
      <c r="A1760" s="20" t="s">
        <v>36</v>
      </c>
      <c r="B1760" s="20" t="s">
        <v>28</v>
      </c>
      <c r="C1760" s="20">
        <v>1993</v>
      </c>
      <c r="D1760" s="20">
        <v>72</v>
      </c>
      <c r="E1760" s="21">
        <v>171</v>
      </c>
      <c r="F1760" s="20">
        <v>22.3</v>
      </c>
      <c r="G1760" s="20">
        <v>339.97</v>
      </c>
    </row>
    <row r="1761" spans="1:7" x14ac:dyDescent="0.35">
      <c r="A1761" s="20" t="s">
        <v>17</v>
      </c>
      <c r="B1761" s="20" t="s">
        <v>28</v>
      </c>
      <c r="C1761" s="20">
        <v>1993</v>
      </c>
      <c r="D1761" s="20">
        <v>1843</v>
      </c>
      <c r="E1761" s="21">
        <v>14103.9</v>
      </c>
      <c r="F1761" s="20">
        <v>21.1</v>
      </c>
      <c r="G1761" s="20">
        <v>365.81</v>
      </c>
    </row>
    <row r="1762" spans="1:7" x14ac:dyDescent="0.35">
      <c r="A1762" s="20" t="s">
        <v>100</v>
      </c>
      <c r="B1762" s="20" t="s">
        <v>28</v>
      </c>
      <c r="C1762" s="20">
        <v>1993</v>
      </c>
      <c r="D1762" s="20">
        <v>590</v>
      </c>
      <c r="E1762" s="21">
        <v>4392</v>
      </c>
      <c r="F1762" s="20">
        <v>18.5</v>
      </c>
      <c r="G1762" s="20">
        <v>161.25</v>
      </c>
    </row>
    <row r="1763" spans="1:7" x14ac:dyDescent="0.35">
      <c r="A1763" s="20" t="s">
        <v>101</v>
      </c>
      <c r="B1763" s="20" t="s">
        <v>28</v>
      </c>
      <c r="C1763" s="20">
        <v>1993</v>
      </c>
      <c r="D1763" s="20">
        <v>163</v>
      </c>
      <c r="E1763" s="21">
        <v>239</v>
      </c>
      <c r="F1763" s="20">
        <v>21.9</v>
      </c>
      <c r="G1763" s="20">
        <v>345</v>
      </c>
    </row>
    <row r="1764" spans="1:7" x14ac:dyDescent="0.35">
      <c r="A1764" s="20" t="s">
        <v>18</v>
      </c>
      <c r="B1764" s="20" t="s">
        <v>28</v>
      </c>
      <c r="C1764" s="20">
        <v>1993</v>
      </c>
      <c r="D1764" s="20">
        <v>245</v>
      </c>
      <c r="E1764" s="21">
        <v>2636.3</v>
      </c>
      <c r="F1764" s="20">
        <v>20.7</v>
      </c>
      <c r="G1764" s="20">
        <v>282.02999999999997</v>
      </c>
    </row>
    <row r="1765" spans="1:7" x14ac:dyDescent="0.35">
      <c r="A1765" s="20" t="s">
        <v>22</v>
      </c>
      <c r="B1765" s="20" t="s">
        <v>28</v>
      </c>
      <c r="C1765" s="20">
        <v>1993</v>
      </c>
      <c r="D1765" s="20">
        <v>79</v>
      </c>
      <c r="E1765" s="21">
        <v>340.3</v>
      </c>
      <c r="F1765" s="20">
        <v>23.7</v>
      </c>
      <c r="G1765" s="20">
        <v>1007.87</v>
      </c>
    </row>
    <row r="1766" spans="1:7" x14ac:dyDescent="0.35">
      <c r="A1766" s="20" t="s">
        <v>38</v>
      </c>
      <c r="B1766" s="20" t="s">
        <v>28</v>
      </c>
      <c r="C1766" s="20">
        <v>1993</v>
      </c>
      <c r="D1766" s="20">
        <v>3654</v>
      </c>
      <c r="E1766" s="21">
        <v>19777</v>
      </c>
      <c r="F1766" s="20">
        <v>21.6</v>
      </c>
      <c r="G1766" s="20">
        <v>499.19</v>
      </c>
    </row>
    <row r="1767" spans="1:7" x14ac:dyDescent="0.35">
      <c r="A1767" s="20" t="s">
        <v>74</v>
      </c>
      <c r="B1767" s="20" t="s">
        <v>73</v>
      </c>
      <c r="C1767" s="20">
        <v>1993</v>
      </c>
      <c r="D1767" s="20">
        <v>1614</v>
      </c>
      <c r="E1767" s="21">
        <v>2350.6999999999998</v>
      </c>
      <c r="F1767" s="20">
        <v>21.1</v>
      </c>
      <c r="G1767" s="20">
        <v>203.74</v>
      </c>
    </row>
    <row r="1768" spans="1:7" x14ac:dyDescent="0.35">
      <c r="A1768" s="20" t="s">
        <v>40</v>
      </c>
      <c r="B1768" s="20" t="s">
        <v>73</v>
      </c>
      <c r="C1768" s="20">
        <v>1993</v>
      </c>
      <c r="D1768" s="20">
        <v>9870</v>
      </c>
      <c r="E1768" s="21">
        <v>85382.399999999994</v>
      </c>
      <c r="F1768" s="20">
        <v>22.9</v>
      </c>
      <c r="G1768" s="20">
        <v>258.24</v>
      </c>
    </row>
    <row r="1769" spans="1:7" x14ac:dyDescent="0.35">
      <c r="A1769" s="20" t="s">
        <v>41</v>
      </c>
      <c r="B1769" s="20" t="s">
        <v>73</v>
      </c>
      <c r="C1769" s="20">
        <v>1993</v>
      </c>
      <c r="D1769" s="20">
        <v>1639</v>
      </c>
      <c r="E1769" s="21">
        <v>8151.8</v>
      </c>
      <c r="F1769" s="20">
        <v>23.5</v>
      </c>
      <c r="G1769" s="20">
        <v>244</v>
      </c>
    </row>
    <row r="1770" spans="1:7" x14ac:dyDescent="0.35">
      <c r="A1770" s="20" t="s">
        <v>42</v>
      </c>
      <c r="B1770" s="20" t="s">
        <v>73</v>
      </c>
      <c r="C1770" s="20">
        <v>1993</v>
      </c>
      <c r="D1770" s="20">
        <v>31650</v>
      </c>
      <c r="E1770" s="21">
        <v>177123.3</v>
      </c>
      <c r="F1770" s="20">
        <v>23.3</v>
      </c>
      <c r="G1770" s="20">
        <v>810.98</v>
      </c>
    </row>
    <row r="1771" spans="1:7" x14ac:dyDescent="0.35">
      <c r="A1771" s="20" t="s">
        <v>124</v>
      </c>
      <c r="B1771" s="20" t="s">
        <v>73</v>
      </c>
      <c r="C1771" s="20">
        <v>1993</v>
      </c>
      <c r="D1771" s="20">
        <v>78</v>
      </c>
      <c r="E1771" s="21"/>
      <c r="F1771" s="20"/>
      <c r="G1771" s="20"/>
    </row>
    <row r="1772" spans="1:7" x14ac:dyDescent="0.35">
      <c r="A1772" s="20" t="s">
        <v>43</v>
      </c>
      <c r="B1772" s="20" t="s">
        <v>73</v>
      </c>
      <c r="C1772" s="20">
        <v>1993</v>
      </c>
      <c r="D1772" s="20">
        <v>9145</v>
      </c>
      <c r="E1772" s="21">
        <v>77499.3</v>
      </c>
      <c r="F1772" s="20">
        <v>22.4</v>
      </c>
      <c r="G1772" s="20">
        <v>251.21</v>
      </c>
    </row>
    <row r="1773" spans="1:7" x14ac:dyDescent="0.35">
      <c r="A1773" s="20" t="s">
        <v>45</v>
      </c>
      <c r="B1773" s="20" t="s">
        <v>73</v>
      </c>
      <c r="C1773" s="20">
        <v>1993</v>
      </c>
      <c r="D1773" s="20">
        <v>1045</v>
      </c>
      <c r="E1773" s="21">
        <v>12672.4</v>
      </c>
      <c r="F1773" s="20">
        <v>24</v>
      </c>
      <c r="G1773" s="20">
        <v>222.53</v>
      </c>
    </row>
    <row r="1774" spans="1:7" x14ac:dyDescent="0.35">
      <c r="A1774" s="20" t="s">
        <v>46</v>
      </c>
      <c r="B1774" s="20" t="s">
        <v>73</v>
      </c>
      <c r="C1774" s="20">
        <v>1993</v>
      </c>
      <c r="D1774" s="20">
        <v>662</v>
      </c>
      <c r="E1774" s="21">
        <v>7876.7</v>
      </c>
      <c r="F1774" s="20">
        <v>22.6</v>
      </c>
      <c r="G1774" s="20">
        <v>237.08</v>
      </c>
    </row>
    <row r="1775" spans="1:7" x14ac:dyDescent="0.35">
      <c r="A1775" s="20" t="s">
        <v>47</v>
      </c>
      <c r="B1775" s="20" t="s">
        <v>73</v>
      </c>
      <c r="C1775" s="20">
        <v>1993</v>
      </c>
      <c r="D1775" s="20">
        <v>51</v>
      </c>
      <c r="E1775" s="21">
        <v>248.8</v>
      </c>
      <c r="F1775" s="20">
        <v>21.4</v>
      </c>
      <c r="G1775" s="20">
        <v>727.56</v>
      </c>
    </row>
    <row r="1776" spans="1:7" x14ac:dyDescent="0.35">
      <c r="A1776" s="20" t="s">
        <v>85</v>
      </c>
      <c r="B1776" s="20" t="s">
        <v>73</v>
      </c>
      <c r="C1776" s="20">
        <v>1993</v>
      </c>
      <c r="D1776" s="20">
        <v>80</v>
      </c>
      <c r="E1776" s="21">
        <v>426.3</v>
      </c>
      <c r="F1776" s="20">
        <v>22.4</v>
      </c>
      <c r="G1776" s="20">
        <v>102.16</v>
      </c>
    </row>
    <row r="1777" spans="1:7" x14ac:dyDescent="0.35">
      <c r="A1777" s="20" t="s">
        <v>87</v>
      </c>
      <c r="B1777" s="20" t="s">
        <v>73</v>
      </c>
      <c r="C1777" s="20">
        <v>1993</v>
      </c>
      <c r="D1777" s="20">
        <v>60</v>
      </c>
      <c r="E1777" s="21">
        <v>417.4</v>
      </c>
      <c r="F1777" s="20">
        <v>22.7</v>
      </c>
      <c r="G1777" s="20">
        <v>479.06</v>
      </c>
    </row>
    <row r="1778" spans="1:7" x14ac:dyDescent="0.35">
      <c r="A1778" s="20" t="s">
        <v>75</v>
      </c>
      <c r="B1778" s="20" t="s">
        <v>73</v>
      </c>
      <c r="C1778" s="20">
        <v>1993</v>
      </c>
      <c r="D1778" s="20">
        <v>1244</v>
      </c>
      <c r="E1778" s="21">
        <v>10267.4</v>
      </c>
      <c r="F1778" s="20">
        <v>21</v>
      </c>
      <c r="G1778" s="20">
        <v>468.62</v>
      </c>
    </row>
    <row r="1779" spans="1:7" x14ac:dyDescent="0.35">
      <c r="A1779" s="20" t="s">
        <v>88</v>
      </c>
      <c r="B1779" s="20" t="s">
        <v>73</v>
      </c>
      <c r="C1779" s="20">
        <v>1993</v>
      </c>
      <c r="D1779" s="20">
        <v>1231</v>
      </c>
      <c r="E1779" s="21">
        <v>4201</v>
      </c>
      <c r="F1779" s="20">
        <v>21.8</v>
      </c>
      <c r="G1779" s="20">
        <v>514.55999999999995</v>
      </c>
    </row>
    <row r="1780" spans="1:7" x14ac:dyDescent="0.35">
      <c r="A1780" s="20" t="s">
        <v>76</v>
      </c>
      <c r="B1780" s="20" t="s">
        <v>73</v>
      </c>
      <c r="C1780" s="20">
        <v>1993</v>
      </c>
      <c r="D1780" s="20">
        <v>12359</v>
      </c>
      <c r="E1780" s="21">
        <v>124555.4</v>
      </c>
      <c r="F1780" s="20">
        <v>20.100000000000001</v>
      </c>
      <c r="G1780" s="20">
        <v>198.92</v>
      </c>
    </row>
    <row r="1781" spans="1:7" x14ac:dyDescent="0.35">
      <c r="A1781" s="20" t="s">
        <v>89</v>
      </c>
      <c r="B1781" s="20" t="s">
        <v>73</v>
      </c>
      <c r="C1781" s="20">
        <v>1993</v>
      </c>
      <c r="D1781" s="20">
        <v>111</v>
      </c>
      <c r="E1781" s="21">
        <v>842.5</v>
      </c>
      <c r="F1781" s="20">
        <v>23.2</v>
      </c>
      <c r="G1781" s="20"/>
    </row>
    <row r="1782" spans="1:7" x14ac:dyDescent="0.35">
      <c r="A1782" s="20" t="s">
        <v>53</v>
      </c>
      <c r="B1782" s="20" t="s">
        <v>73</v>
      </c>
      <c r="C1782" s="20">
        <v>1993</v>
      </c>
      <c r="D1782" s="20">
        <v>99</v>
      </c>
      <c r="E1782" s="21">
        <v>507.1</v>
      </c>
      <c r="F1782" s="20">
        <v>22.6</v>
      </c>
      <c r="G1782" s="20">
        <v>483.75</v>
      </c>
    </row>
    <row r="1783" spans="1:7" x14ac:dyDescent="0.35">
      <c r="A1783" s="20" t="s">
        <v>54</v>
      </c>
      <c r="B1783" s="20" t="s">
        <v>73</v>
      </c>
      <c r="C1783" s="20">
        <v>1993</v>
      </c>
      <c r="D1783" s="20">
        <v>7944</v>
      </c>
      <c r="E1783" s="21">
        <v>46620.800000000003</v>
      </c>
      <c r="F1783" s="20">
        <v>23.3</v>
      </c>
      <c r="G1783" s="20">
        <v>1062.53</v>
      </c>
    </row>
    <row r="1784" spans="1:7" x14ac:dyDescent="0.35">
      <c r="A1784" s="20" t="s">
        <v>77</v>
      </c>
      <c r="B1784" s="20" t="s">
        <v>73</v>
      </c>
      <c r="C1784" s="20">
        <v>1993</v>
      </c>
      <c r="D1784" s="20">
        <v>231</v>
      </c>
      <c r="E1784" s="21">
        <v>1155</v>
      </c>
      <c r="F1784" s="20">
        <v>20</v>
      </c>
      <c r="G1784" s="20">
        <v>805.49</v>
      </c>
    </row>
    <row r="1785" spans="1:7" x14ac:dyDescent="0.35">
      <c r="A1785" s="20" t="s">
        <v>55</v>
      </c>
      <c r="B1785" s="20" t="s">
        <v>73</v>
      </c>
      <c r="C1785" s="20">
        <v>1993</v>
      </c>
      <c r="D1785" s="20">
        <v>1047</v>
      </c>
      <c r="E1785" s="21">
        <v>6218.8</v>
      </c>
      <c r="F1785" s="20">
        <v>24.3</v>
      </c>
      <c r="G1785" s="20">
        <v>195.46</v>
      </c>
    </row>
    <row r="1786" spans="1:7" x14ac:dyDescent="0.35">
      <c r="A1786" s="20" t="s">
        <v>78</v>
      </c>
      <c r="B1786" s="20" t="s">
        <v>73</v>
      </c>
      <c r="C1786" s="20">
        <v>1993</v>
      </c>
      <c r="D1786" s="20">
        <v>270</v>
      </c>
      <c r="E1786" s="21">
        <v>585.9</v>
      </c>
      <c r="F1786" s="20">
        <v>23.8</v>
      </c>
      <c r="G1786" s="20">
        <v>517.30999999999995</v>
      </c>
    </row>
    <row r="1787" spans="1:7" x14ac:dyDescent="0.35">
      <c r="A1787" s="20" t="s">
        <v>57</v>
      </c>
      <c r="B1787" s="20" t="s">
        <v>73</v>
      </c>
      <c r="C1787" s="20">
        <v>1993</v>
      </c>
      <c r="D1787" s="20">
        <v>51</v>
      </c>
      <c r="E1787" s="21">
        <v>425.4</v>
      </c>
      <c r="F1787" s="20">
        <v>23.7</v>
      </c>
      <c r="G1787" s="20">
        <v>879.93</v>
      </c>
    </row>
    <row r="1788" spans="1:7" x14ac:dyDescent="0.35">
      <c r="A1788" s="20" t="s">
        <v>69</v>
      </c>
      <c r="B1788" s="20" t="s">
        <v>73</v>
      </c>
      <c r="C1788" s="20">
        <v>1993</v>
      </c>
      <c r="D1788" s="20">
        <v>333</v>
      </c>
      <c r="E1788" s="21">
        <v>12059.5</v>
      </c>
      <c r="F1788" s="20">
        <v>22.7</v>
      </c>
      <c r="G1788" s="20">
        <v>172.13</v>
      </c>
    </row>
    <row r="1789" spans="1:7" x14ac:dyDescent="0.35">
      <c r="A1789" s="20" t="s">
        <v>58</v>
      </c>
      <c r="B1789" s="20" t="s">
        <v>73</v>
      </c>
      <c r="C1789" s="20">
        <v>1993</v>
      </c>
      <c r="D1789" s="20">
        <v>101</v>
      </c>
      <c r="E1789" s="21">
        <v>415.4</v>
      </c>
      <c r="F1789" s="20">
        <v>22.7</v>
      </c>
      <c r="G1789" s="20">
        <v>1499.52</v>
      </c>
    </row>
    <row r="1790" spans="1:7" x14ac:dyDescent="0.35">
      <c r="A1790" s="20" t="s">
        <v>59</v>
      </c>
      <c r="B1790" s="20" t="s">
        <v>73</v>
      </c>
      <c r="C1790" s="20">
        <v>1993</v>
      </c>
      <c r="D1790" s="20">
        <v>2439</v>
      </c>
      <c r="E1790" s="21">
        <v>10062.799999999999</v>
      </c>
      <c r="F1790" s="20">
        <v>23.1</v>
      </c>
      <c r="G1790" s="20">
        <v>504.01</v>
      </c>
    </row>
    <row r="1791" spans="1:7" x14ac:dyDescent="0.35">
      <c r="A1791" s="20" t="s">
        <v>60</v>
      </c>
      <c r="B1791" s="20" t="s">
        <v>73</v>
      </c>
      <c r="C1791" s="20">
        <v>1993</v>
      </c>
      <c r="D1791" s="20">
        <v>8576</v>
      </c>
      <c r="E1791" s="21">
        <v>43019.9</v>
      </c>
      <c r="F1791" s="20">
        <v>21.9</v>
      </c>
      <c r="G1791" s="20">
        <v>777.4</v>
      </c>
    </row>
    <row r="1792" spans="1:7" x14ac:dyDescent="0.35">
      <c r="A1792" s="20" t="s">
        <v>63</v>
      </c>
      <c r="B1792" s="20" t="s">
        <v>73</v>
      </c>
      <c r="C1792" s="20">
        <v>1993</v>
      </c>
      <c r="D1792" s="20">
        <v>818</v>
      </c>
      <c r="E1792" s="21">
        <v>7593.5</v>
      </c>
      <c r="F1792" s="20">
        <v>22.7</v>
      </c>
      <c r="G1792" s="20">
        <v>303.77</v>
      </c>
    </row>
    <row r="1793" spans="1:7" x14ac:dyDescent="0.35">
      <c r="A1793" s="20" t="s">
        <v>80</v>
      </c>
      <c r="B1793" s="20" t="s">
        <v>73</v>
      </c>
      <c r="C1793" s="20">
        <v>1993</v>
      </c>
      <c r="D1793" s="20">
        <v>7541</v>
      </c>
      <c r="E1793" s="21">
        <v>66567.199999999997</v>
      </c>
      <c r="F1793" s="20">
        <v>22.8</v>
      </c>
      <c r="G1793" s="20">
        <v>299.16000000000003</v>
      </c>
    </row>
    <row r="1794" spans="1:7" x14ac:dyDescent="0.35">
      <c r="A1794" s="20" t="s">
        <v>64</v>
      </c>
      <c r="B1794" s="20" t="s">
        <v>73</v>
      </c>
      <c r="C1794" s="20">
        <v>1993</v>
      </c>
      <c r="D1794" s="20">
        <v>6454</v>
      </c>
      <c r="E1794" s="21">
        <v>47022.7</v>
      </c>
      <c r="F1794" s="20">
        <v>23.1</v>
      </c>
      <c r="G1794" s="20">
        <v>262.49</v>
      </c>
    </row>
    <row r="1795" spans="1:7" x14ac:dyDescent="0.35">
      <c r="A1795" s="20" t="s">
        <v>90</v>
      </c>
      <c r="B1795" s="20" t="s">
        <v>73</v>
      </c>
      <c r="C1795" s="20">
        <v>1993</v>
      </c>
      <c r="D1795" s="20">
        <v>772</v>
      </c>
      <c r="E1795" s="21">
        <v>7085.8</v>
      </c>
      <c r="F1795" s="20">
        <v>21.6</v>
      </c>
      <c r="G1795" s="20">
        <v>281.75</v>
      </c>
    </row>
    <row r="1796" spans="1:7" x14ac:dyDescent="0.35">
      <c r="A1796" s="20" t="s">
        <v>81</v>
      </c>
      <c r="B1796" s="20" t="s">
        <v>73</v>
      </c>
      <c r="C1796" s="20">
        <v>1993</v>
      </c>
      <c r="D1796" s="20">
        <v>228</v>
      </c>
      <c r="E1796" s="21">
        <v>1297.4000000000001</v>
      </c>
      <c r="F1796" s="20">
        <v>23.3</v>
      </c>
      <c r="G1796" s="20">
        <v>1088.3499999999999</v>
      </c>
    </row>
    <row r="1797" spans="1:7" x14ac:dyDescent="0.35">
      <c r="A1797" s="20" t="s">
        <v>83</v>
      </c>
      <c r="B1797" s="20" t="s">
        <v>73</v>
      </c>
      <c r="C1797" s="20">
        <v>1993</v>
      </c>
      <c r="D1797" s="20">
        <v>471</v>
      </c>
      <c r="E1797" s="21">
        <v>2550.9</v>
      </c>
      <c r="F1797" s="20">
        <v>23.2</v>
      </c>
      <c r="G1797" s="20">
        <v>1016.1</v>
      </c>
    </row>
    <row r="1798" spans="1:7" x14ac:dyDescent="0.35">
      <c r="A1798" s="20" t="s">
        <v>82</v>
      </c>
      <c r="B1798" s="20" t="s">
        <v>73</v>
      </c>
      <c r="C1798" s="20">
        <v>1993</v>
      </c>
      <c r="D1798" s="20">
        <v>536</v>
      </c>
      <c r="E1798" s="21">
        <v>1369.5</v>
      </c>
      <c r="F1798" s="20">
        <v>23</v>
      </c>
      <c r="G1798" s="20">
        <v>265.33</v>
      </c>
    </row>
    <row r="1799" spans="1:7" x14ac:dyDescent="0.35">
      <c r="A1799" s="20" t="s">
        <v>91</v>
      </c>
      <c r="B1799" s="20" t="s">
        <v>73</v>
      </c>
      <c r="C1799" s="20">
        <v>1993</v>
      </c>
      <c r="D1799" s="20">
        <v>52</v>
      </c>
      <c r="E1799" s="21">
        <v>257.2</v>
      </c>
      <c r="F1799" s="20">
        <v>23.5</v>
      </c>
      <c r="G1799" s="20">
        <v>246.03</v>
      </c>
    </row>
    <row r="1800" spans="1:7" x14ac:dyDescent="0.35">
      <c r="A1800" s="20" t="s">
        <v>68</v>
      </c>
      <c r="B1800" s="20" t="s">
        <v>73</v>
      </c>
      <c r="C1800" s="20">
        <v>1993</v>
      </c>
      <c r="D1800" s="20">
        <v>32729</v>
      </c>
      <c r="E1800" s="21">
        <v>281819.40000000002</v>
      </c>
      <c r="F1800" s="20">
        <v>19.100000000000001</v>
      </c>
      <c r="G1800" s="20">
        <v>442.97</v>
      </c>
    </row>
    <row r="1801" spans="1:7" x14ac:dyDescent="0.35">
      <c r="A1801" s="20" t="s">
        <v>30</v>
      </c>
      <c r="B1801" s="20" t="s">
        <v>28</v>
      </c>
      <c r="C1801" s="20">
        <v>1992</v>
      </c>
      <c r="D1801" s="20">
        <v>2271</v>
      </c>
      <c r="E1801" s="21">
        <v>33721.1</v>
      </c>
      <c r="F1801" s="20">
        <v>15.8</v>
      </c>
      <c r="G1801" s="22">
        <v>175.16</v>
      </c>
    </row>
    <row r="1802" spans="1:7" x14ac:dyDescent="0.35">
      <c r="A1802" s="20" t="s">
        <v>31</v>
      </c>
      <c r="B1802" s="20" t="s">
        <v>28</v>
      </c>
      <c r="C1802" s="20">
        <v>1992</v>
      </c>
      <c r="D1802" s="20">
        <v>48696</v>
      </c>
      <c r="E1802" s="21">
        <v>242822.8</v>
      </c>
      <c r="F1802" s="20">
        <v>23</v>
      </c>
      <c r="G1802" s="22">
        <v>1038.19</v>
      </c>
    </row>
    <row r="1803" spans="1:7" x14ac:dyDescent="0.35">
      <c r="A1803" s="20" t="s">
        <v>3</v>
      </c>
      <c r="B1803" s="20" t="s">
        <v>28</v>
      </c>
      <c r="C1803" s="20">
        <v>1992</v>
      </c>
      <c r="D1803" s="20">
        <v>29085</v>
      </c>
      <c r="E1803" s="21">
        <v>236494.5</v>
      </c>
      <c r="F1803" s="20">
        <v>20.399999999999999</v>
      </c>
      <c r="G1803" s="22">
        <v>219.23</v>
      </c>
    </row>
    <row r="1804" spans="1:7" x14ac:dyDescent="0.35">
      <c r="A1804" s="20" t="s">
        <v>97</v>
      </c>
      <c r="B1804" s="20" t="s">
        <v>28</v>
      </c>
      <c r="C1804" s="20">
        <v>1992</v>
      </c>
      <c r="D1804" s="20">
        <v>1121</v>
      </c>
      <c r="E1804" s="21">
        <v>5129.8999999999996</v>
      </c>
      <c r="F1804" s="20">
        <v>22.7</v>
      </c>
      <c r="G1804" s="22">
        <v>195.55</v>
      </c>
    </row>
    <row r="1805" spans="1:7" x14ac:dyDescent="0.35">
      <c r="A1805" s="20" t="s">
        <v>4</v>
      </c>
      <c r="B1805" s="20" t="s">
        <v>28</v>
      </c>
      <c r="C1805" s="20">
        <v>1992</v>
      </c>
      <c r="D1805" s="20">
        <v>54034</v>
      </c>
      <c r="E1805" s="21">
        <v>525021.6</v>
      </c>
      <c r="F1805" s="20">
        <v>21.3</v>
      </c>
      <c r="G1805" s="22">
        <v>199.12</v>
      </c>
    </row>
    <row r="1806" spans="1:7" x14ac:dyDescent="0.35">
      <c r="A1806" s="20" t="s">
        <v>5</v>
      </c>
      <c r="B1806" s="20" t="s">
        <v>28</v>
      </c>
      <c r="C1806" s="20">
        <v>1992</v>
      </c>
      <c r="D1806" s="20">
        <v>1695</v>
      </c>
      <c r="E1806" s="21">
        <v>8552</v>
      </c>
      <c r="F1806" s="20">
        <v>22.6</v>
      </c>
      <c r="G1806" s="22">
        <v>583.25</v>
      </c>
    </row>
    <row r="1807" spans="1:7" x14ac:dyDescent="0.35">
      <c r="A1807" s="20" t="s">
        <v>98</v>
      </c>
      <c r="B1807" s="20" t="s">
        <v>28</v>
      </c>
      <c r="C1807" s="20">
        <v>1992</v>
      </c>
      <c r="D1807" s="20">
        <v>286</v>
      </c>
      <c r="E1807" s="21">
        <v>892.6</v>
      </c>
      <c r="F1807" s="20">
        <v>21.2</v>
      </c>
      <c r="G1807" s="22">
        <v>280.14999999999998</v>
      </c>
    </row>
    <row r="1808" spans="1:7" x14ac:dyDescent="0.35">
      <c r="A1808" s="20" t="s">
        <v>99</v>
      </c>
      <c r="B1808" s="20" t="s">
        <v>28</v>
      </c>
      <c r="C1808" s="20">
        <v>1992</v>
      </c>
      <c r="D1808" s="20">
        <v>151</v>
      </c>
      <c r="E1808" s="21">
        <v>1130.4000000000001</v>
      </c>
      <c r="F1808" s="20">
        <v>19.2</v>
      </c>
      <c r="G1808" s="22">
        <v>329.43</v>
      </c>
    </row>
    <row r="1809" spans="1:7" x14ac:dyDescent="0.35">
      <c r="A1809" s="20" t="s">
        <v>8</v>
      </c>
      <c r="B1809" s="20" t="s">
        <v>28</v>
      </c>
      <c r="C1809" s="20">
        <v>1992</v>
      </c>
      <c r="D1809" s="20">
        <v>2379</v>
      </c>
      <c r="E1809" s="21">
        <v>12610.9</v>
      </c>
      <c r="F1809" s="20">
        <v>20.8</v>
      </c>
      <c r="G1809" s="22">
        <v>251.1</v>
      </c>
    </row>
    <row r="1810" spans="1:7" x14ac:dyDescent="0.35">
      <c r="A1810" s="20" t="s">
        <v>33</v>
      </c>
      <c r="B1810" s="20" t="s">
        <v>28</v>
      </c>
      <c r="C1810" s="20">
        <v>1992</v>
      </c>
      <c r="D1810" s="20">
        <v>1154</v>
      </c>
      <c r="E1810" s="21">
        <v>6877.9</v>
      </c>
      <c r="F1810" s="20">
        <v>21.8</v>
      </c>
      <c r="G1810" s="22">
        <v>325.14</v>
      </c>
    </row>
    <row r="1811" spans="1:7" x14ac:dyDescent="0.35">
      <c r="A1811" s="20" t="s">
        <v>11</v>
      </c>
      <c r="B1811" s="20" t="s">
        <v>28</v>
      </c>
      <c r="C1811" s="20">
        <v>1992</v>
      </c>
      <c r="D1811" s="20">
        <v>45</v>
      </c>
      <c r="E1811" s="21">
        <v>158.6</v>
      </c>
      <c r="F1811" s="20">
        <v>22.3</v>
      </c>
      <c r="G1811" s="22">
        <v>340.61</v>
      </c>
    </row>
    <row r="1812" spans="1:7" x14ac:dyDescent="0.35">
      <c r="A1812" s="20" t="s">
        <v>23</v>
      </c>
      <c r="B1812" s="20" t="s">
        <v>28</v>
      </c>
      <c r="C1812" s="20">
        <v>1992</v>
      </c>
      <c r="D1812" s="20">
        <v>150</v>
      </c>
      <c r="E1812" s="21">
        <v>2047.5</v>
      </c>
      <c r="F1812" s="20">
        <v>20.9</v>
      </c>
      <c r="G1812" s="22">
        <v>200.25</v>
      </c>
    </row>
    <row r="1813" spans="1:7" x14ac:dyDescent="0.35">
      <c r="A1813" s="20" t="s">
        <v>34</v>
      </c>
      <c r="B1813" s="20" t="s">
        <v>28</v>
      </c>
      <c r="C1813" s="20">
        <v>1992</v>
      </c>
      <c r="D1813" s="20">
        <v>1166</v>
      </c>
      <c r="E1813" s="21">
        <v>7803.1</v>
      </c>
      <c r="F1813" s="20">
        <v>21.2</v>
      </c>
      <c r="G1813" s="22">
        <v>175.37</v>
      </c>
    </row>
    <row r="1814" spans="1:7" x14ac:dyDescent="0.35">
      <c r="A1814" s="20" t="s">
        <v>13</v>
      </c>
      <c r="B1814" s="20" t="s">
        <v>28</v>
      </c>
      <c r="C1814" s="20">
        <v>1992</v>
      </c>
      <c r="D1814" s="20">
        <v>1586</v>
      </c>
      <c r="E1814" s="21">
        <v>6509.8</v>
      </c>
      <c r="F1814" s="20">
        <v>21.9</v>
      </c>
      <c r="G1814" s="22">
        <v>685.73</v>
      </c>
    </row>
    <row r="1815" spans="1:7" x14ac:dyDescent="0.35">
      <c r="A1815" s="20" t="s">
        <v>15</v>
      </c>
      <c r="B1815" s="20" t="s">
        <v>28</v>
      </c>
      <c r="C1815" s="20">
        <v>1992</v>
      </c>
      <c r="D1815" s="20">
        <v>12315</v>
      </c>
      <c r="E1815" s="21">
        <v>77853.2</v>
      </c>
      <c r="F1815" s="20">
        <v>22.2</v>
      </c>
      <c r="G1815" s="22">
        <v>553.54999999999995</v>
      </c>
    </row>
    <row r="1816" spans="1:7" x14ac:dyDescent="0.35">
      <c r="A1816" s="20" t="s">
        <v>36</v>
      </c>
      <c r="B1816" s="20" t="s">
        <v>28</v>
      </c>
      <c r="C1816" s="20">
        <v>1992</v>
      </c>
      <c r="D1816" s="20">
        <v>84</v>
      </c>
      <c r="E1816" s="21">
        <v>168.5</v>
      </c>
      <c r="F1816" s="20">
        <v>23.4</v>
      </c>
      <c r="G1816" s="22">
        <v>352.53</v>
      </c>
    </row>
    <row r="1817" spans="1:7" x14ac:dyDescent="0.35">
      <c r="A1817" s="20" t="s">
        <v>17</v>
      </c>
      <c r="B1817" s="20" t="s">
        <v>28</v>
      </c>
      <c r="C1817" s="20">
        <v>1992</v>
      </c>
      <c r="D1817" s="20">
        <v>2009</v>
      </c>
      <c r="E1817" s="21">
        <v>12937.4</v>
      </c>
      <c r="F1817" s="20">
        <v>21.5</v>
      </c>
      <c r="G1817" s="22">
        <v>360.45</v>
      </c>
    </row>
    <row r="1818" spans="1:7" x14ac:dyDescent="0.35">
      <c r="A1818" s="20" t="s">
        <v>100</v>
      </c>
      <c r="B1818" s="20" t="s">
        <v>28</v>
      </c>
      <c r="C1818" s="20">
        <v>1992</v>
      </c>
      <c r="D1818" s="20">
        <v>591</v>
      </c>
      <c r="E1818" s="21">
        <v>4208.8999999999996</v>
      </c>
      <c r="F1818" s="20">
        <v>20.3</v>
      </c>
      <c r="G1818" s="22">
        <v>186.91</v>
      </c>
    </row>
    <row r="1819" spans="1:7" x14ac:dyDescent="0.35">
      <c r="A1819" s="20" t="s">
        <v>101</v>
      </c>
      <c r="B1819" s="20" t="s">
        <v>28</v>
      </c>
      <c r="C1819" s="20">
        <v>1992</v>
      </c>
      <c r="D1819" s="20">
        <v>185</v>
      </c>
      <c r="E1819" s="21">
        <v>309.2</v>
      </c>
      <c r="F1819" s="20">
        <v>21.8</v>
      </c>
      <c r="G1819" s="22">
        <v>311.45</v>
      </c>
    </row>
    <row r="1820" spans="1:7" x14ac:dyDescent="0.35">
      <c r="A1820" s="20" t="s">
        <v>18</v>
      </c>
      <c r="B1820" s="20" t="s">
        <v>28</v>
      </c>
      <c r="C1820" s="20">
        <v>1992</v>
      </c>
      <c r="D1820" s="20">
        <v>185</v>
      </c>
      <c r="E1820" s="21">
        <v>1944.5</v>
      </c>
      <c r="F1820" s="20">
        <v>21</v>
      </c>
      <c r="G1820" s="22">
        <v>269.83999999999997</v>
      </c>
    </row>
    <row r="1821" spans="1:7" x14ac:dyDescent="0.35">
      <c r="A1821" s="20" t="s">
        <v>22</v>
      </c>
      <c r="B1821" s="20" t="s">
        <v>28</v>
      </c>
      <c r="C1821" s="20">
        <v>1992</v>
      </c>
      <c r="D1821" s="20">
        <v>43</v>
      </c>
      <c r="E1821" s="21">
        <v>145.5</v>
      </c>
      <c r="F1821" s="20">
        <v>23.4</v>
      </c>
      <c r="G1821" s="22">
        <v>1043.21</v>
      </c>
    </row>
    <row r="1822" spans="1:7" x14ac:dyDescent="0.35">
      <c r="A1822" s="20" t="s">
        <v>38</v>
      </c>
      <c r="B1822" s="20" t="s">
        <v>28</v>
      </c>
      <c r="C1822" s="20">
        <v>1992</v>
      </c>
      <c r="D1822" s="20">
        <v>4060</v>
      </c>
      <c r="E1822" s="21">
        <v>21221.7</v>
      </c>
      <c r="F1822" s="20">
        <v>21.2</v>
      </c>
      <c r="G1822" s="22">
        <v>432.67</v>
      </c>
    </row>
    <row r="1823" spans="1:7" x14ac:dyDescent="0.35">
      <c r="A1823" s="20" t="s">
        <v>74</v>
      </c>
      <c r="B1823" s="20" t="s">
        <v>73</v>
      </c>
      <c r="C1823" s="20">
        <v>1992</v>
      </c>
      <c r="D1823" s="20">
        <v>1750</v>
      </c>
      <c r="E1823" s="21">
        <v>3748.7</v>
      </c>
      <c r="F1823" s="20">
        <v>22.6</v>
      </c>
      <c r="G1823" s="22">
        <v>207</v>
      </c>
    </row>
    <row r="1824" spans="1:7" x14ac:dyDescent="0.35">
      <c r="A1824" s="20" t="s">
        <v>40</v>
      </c>
      <c r="B1824" s="20" t="s">
        <v>73</v>
      </c>
      <c r="C1824" s="20">
        <v>1992</v>
      </c>
      <c r="D1824" s="20">
        <v>9770</v>
      </c>
      <c r="E1824" s="21">
        <v>79288.3</v>
      </c>
      <c r="F1824" s="20">
        <v>22.8</v>
      </c>
      <c r="G1824" s="22">
        <v>243.38</v>
      </c>
    </row>
    <row r="1825" spans="1:7" x14ac:dyDescent="0.35">
      <c r="A1825" s="20" t="s">
        <v>41</v>
      </c>
      <c r="B1825" s="20" t="s">
        <v>73</v>
      </c>
      <c r="C1825" s="20">
        <v>1992</v>
      </c>
      <c r="D1825" s="20">
        <v>1467</v>
      </c>
      <c r="E1825" s="21">
        <v>6573.8</v>
      </c>
      <c r="F1825" s="20">
        <v>23.5</v>
      </c>
      <c r="G1825" s="22">
        <v>1180.57</v>
      </c>
    </row>
    <row r="1826" spans="1:7" x14ac:dyDescent="0.35">
      <c r="A1826" s="20" t="s">
        <v>42</v>
      </c>
      <c r="B1826" s="20" t="s">
        <v>73</v>
      </c>
      <c r="C1826" s="20">
        <v>1992</v>
      </c>
      <c r="D1826" s="20">
        <v>29006</v>
      </c>
      <c r="E1826" s="21">
        <v>151319</v>
      </c>
      <c r="F1826" s="20">
        <v>23.3</v>
      </c>
      <c r="G1826" s="22">
        <v>872.42</v>
      </c>
    </row>
    <row r="1827" spans="1:7" x14ac:dyDescent="0.35">
      <c r="A1827" s="20" t="s">
        <v>43</v>
      </c>
      <c r="B1827" s="20" t="s">
        <v>73</v>
      </c>
      <c r="C1827" s="20">
        <v>1992</v>
      </c>
      <c r="D1827" s="20">
        <v>9564</v>
      </c>
      <c r="E1827" s="21">
        <v>71253.399999999994</v>
      </c>
      <c r="F1827" s="20">
        <v>22.9</v>
      </c>
      <c r="G1827" s="22">
        <v>229.52</v>
      </c>
    </row>
    <row r="1828" spans="1:7" x14ac:dyDescent="0.35">
      <c r="A1828" s="20" t="s">
        <v>45</v>
      </c>
      <c r="B1828" s="20" t="s">
        <v>73</v>
      </c>
      <c r="C1828" s="20">
        <v>1992</v>
      </c>
      <c r="D1828" s="20">
        <v>1055</v>
      </c>
      <c r="E1828" s="21">
        <v>10948.3</v>
      </c>
      <c r="F1828" s="20">
        <v>23.1</v>
      </c>
      <c r="G1828" s="22">
        <v>199.59</v>
      </c>
    </row>
    <row r="1829" spans="1:7" x14ac:dyDescent="0.35">
      <c r="A1829" s="20" t="s">
        <v>46</v>
      </c>
      <c r="B1829" s="20" t="s">
        <v>73</v>
      </c>
      <c r="C1829" s="20">
        <v>1992</v>
      </c>
      <c r="D1829" s="20">
        <v>571</v>
      </c>
      <c r="E1829" s="21">
        <v>4109.7</v>
      </c>
      <c r="F1829" s="20">
        <v>24.9</v>
      </c>
      <c r="G1829" s="22">
        <v>216.2</v>
      </c>
    </row>
    <row r="1830" spans="1:7" x14ac:dyDescent="0.35">
      <c r="A1830" s="20" t="s">
        <v>85</v>
      </c>
      <c r="B1830" s="20" t="s">
        <v>73</v>
      </c>
      <c r="C1830" s="20">
        <v>1992</v>
      </c>
      <c r="D1830" s="20">
        <v>85</v>
      </c>
      <c r="E1830" s="21">
        <v>430.5</v>
      </c>
      <c r="F1830" s="20">
        <v>23</v>
      </c>
      <c r="G1830" s="22">
        <v>184.37</v>
      </c>
    </row>
    <row r="1831" spans="1:7" x14ac:dyDescent="0.35">
      <c r="A1831" s="20" t="s">
        <v>87</v>
      </c>
      <c r="B1831" s="20" t="s">
        <v>73</v>
      </c>
      <c r="C1831" s="20">
        <v>1992</v>
      </c>
      <c r="D1831" s="20">
        <v>85</v>
      </c>
      <c r="E1831" s="21">
        <v>319.60000000000002</v>
      </c>
      <c r="F1831" s="20">
        <v>24</v>
      </c>
      <c r="G1831" s="22">
        <v>493.7</v>
      </c>
    </row>
    <row r="1832" spans="1:7" x14ac:dyDescent="0.35">
      <c r="A1832" s="20" t="s">
        <v>75</v>
      </c>
      <c r="B1832" s="20" t="s">
        <v>73</v>
      </c>
      <c r="C1832" s="20">
        <v>1992</v>
      </c>
      <c r="D1832" s="20">
        <v>1284</v>
      </c>
      <c r="E1832" s="21">
        <v>8733.9</v>
      </c>
      <c r="F1832" s="20">
        <v>21.5</v>
      </c>
      <c r="G1832" s="22">
        <v>469.02</v>
      </c>
    </row>
    <row r="1833" spans="1:7" x14ac:dyDescent="0.35">
      <c r="A1833" s="20" t="s">
        <v>88</v>
      </c>
      <c r="B1833" s="20" t="s">
        <v>73</v>
      </c>
      <c r="C1833" s="20">
        <v>1992</v>
      </c>
      <c r="D1833" s="20">
        <v>1283</v>
      </c>
      <c r="E1833" s="21">
        <v>5656.4</v>
      </c>
      <c r="F1833" s="20">
        <v>22.9</v>
      </c>
      <c r="G1833" s="22">
        <v>484.72</v>
      </c>
    </row>
    <row r="1834" spans="1:7" x14ac:dyDescent="0.35">
      <c r="A1834" s="20" t="s">
        <v>76</v>
      </c>
      <c r="B1834" s="20" t="s">
        <v>73</v>
      </c>
      <c r="C1834" s="20">
        <v>1992</v>
      </c>
      <c r="D1834" s="20">
        <v>12320</v>
      </c>
      <c r="E1834" s="21">
        <v>114184</v>
      </c>
      <c r="F1834" s="20">
        <v>20.8</v>
      </c>
      <c r="G1834" s="22">
        <v>199.35</v>
      </c>
    </row>
    <row r="1835" spans="1:7" x14ac:dyDescent="0.35">
      <c r="A1835" s="20" t="s">
        <v>89</v>
      </c>
      <c r="B1835" s="20" t="s">
        <v>73</v>
      </c>
      <c r="C1835" s="20">
        <v>1992</v>
      </c>
      <c r="D1835" s="20">
        <v>111</v>
      </c>
      <c r="E1835" s="21">
        <v>301.60000000000002</v>
      </c>
      <c r="F1835" s="20">
        <v>24.8</v>
      </c>
      <c r="G1835" s="22"/>
    </row>
    <row r="1836" spans="1:7" x14ac:dyDescent="0.35">
      <c r="A1836" s="20" t="s">
        <v>53</v>
      </c>
      <c r="B1836" s="20" t="s">
        <v>73</v>
      </c>
      <c r="C1836" s="20">
        <v>1992</v>
      </c>
      <c r="D1836" s="20">
        <v>88</v>
      </c>
      <c r="E1836" s="21">
        <v>521.70000000000005</v>
      </c>
      <c r="F1836" s="20">
        <v>22.6</v>
      </c>
      <c r="G1836" s="22">
        <v>496.13</v>
      </c>
    </row>
    <row r="1837" spans="1:7" x14ac:dyDescent="0.35">
      <c r="A1837" s="20" t="s">
        <v>54</v>
      </c>
      <c r="B1837" s="20" t="s">
        <v>73</v>
      </c>
      <c r="C1837" s="20">
        <v>1992</v>
      </c>
      <c r="D1837" s="20">
        <v>6564</v>
      </c>
      <c r="E1837" s="21">
        <v>37037.9</v>
      </c>
      <c r="F1837" s="20">
        <v>23.3</v>
      </c>
      <c r="G1837" s="22">
        <v>1101.1099999999999</v>
      </c>
    </row>
    <row r="1838" spans="1:7" x14ac:dyDescent="0.35">
      <c r="A1838" s="20" t="s">
        <v>77</v>
      </c>
      <c r="B1838" s="20" t="s">
        <v>73</v>
      </c>
      <c r="C1838" s="20">
        <v>1992</v>
      </c>
      <c r="D1838" s="20">
        <v>259</v>
      </c>
      <c r="E1838" s="21">
        <v>970</v>
      </c>
      <c r="F1838" s="20">
        <v>19.8</v>
      </c>
      <c r="G1838" s="22">
        <v>888.12</v>
      </c>
    </row>
    <row r="1839" spans="1:7" x14ac:dyDescent="0.35">
      <c r="A1839" s="20" t="s">
        <v>55</v>
      </c>
      <c r="B1839" s="20" t="s">
        <v>73</v>
      </c>
      <c r="C1839" s="20">
        <v>1992</v>
      </c>
      <c r="D1839" s="20">
        <v>1059</v>
      </c>
      <c r="E1839" s="21">
        <v>5292</v>
      </c>
      <c r="F1839" s="20">
        <v>23.6</v>
      </c>
      <c r="G1839" s="22">
        <v>186.61</v>
      </c>
    </row>
    <row r="1840" spans="1:7" x14ac:dyDescent="0.35">
      <c r="A1840" s="20" t="s">
        <v>78</v>
      </c>
      <c r="B1840" s="20" t="s">
        <v>73</v>
      </c>
      <c r="C1840" s="20">
        <v>1992</v>
      </c>
      <c r="D1840" s="20">
        <v>234</v>
      </c>
      <c r="E1840" s="21">
        <v>309.5</v>
      </c>
      <c r="F1840" s="20">
        <v>23.5</v>
      </c>
      <c r="G1840" s="22">
        <v>1059.28</v>
      </c>
    </row>
    <row r="1841" spans="1:7" x14ac:dyDescent="0.35">
      <c r="A1841" s="20" t="s">
        <v>57</v>
      </c>
      <c r="B1841" s="20" t="s">
        <v>73</v>
      </c>
      <c r="C1841" s="20">
        <v>1992</v>
      </c>
      <c r="D1841" s="20">
        <v>19</v>
      </c>
      <c r="E1841" s="21">
        <v>144.80000000000001</v>
      </c>
      <c r="F1841" s="20">
        <v>23.4</v>
      </c>
      <c r="G1841" s="22">
        <v>805.67</v>
      </c>
    </row>
    <row r="1842" spans="1:7" x14ac:dyDescent="0.35">
      <c r="A1842" s="20" t="s">
        <v>69</v>
      </c>
      <c r="B1842" s="20" t="s">
        <v>73</v>
      </c>
      <c r="C1842" s="20">
        <v>1992</v>
      </c>
      <c r="D1842" s="20">
        <v>342</v>
      </c>
      <c r="E1842" s="21">
        <v>3371.3</v>
      </c>
      <c r="F1842" s="20">
        <v>23.6</v>
      </c>
      <c r="G1842" s="20">
        <v>335.86</v>
      </c>
    </row>
    <row r="1843" spans="1:7" x14ac:dyDescent="0.35">
      <c r="A1843" s="20" t="s">
        <v>58</v>
      </c>
      <c r="B1843" s="20" t="s">
        <v>73</v>
      </c>
      <c r="C1843" s="20">
        <v>1992</v>
      </c>
      <c r="D1843" s="20">
        <v>79</v>
      </c>
      <c r="E1843" s="21">
        <v>380.8</v>
      </c>
      <c r="F1843" s="20">
        <v>22.7</v>
      </c>
      <c r="G1843" s="22">
        <v>1545.92</v>
      </c>
    </row>
    <row r="1844" spans="1:7" x14ac:dyDescent="0.35">
      <c r="A1844" s="20" t="s">
        <v>59</v>
      </c>
      <c r="B1844" s="20" t="s">
        <v>73</v>
      </c>
      <c r="C1844" s="20">
        <v>1992</v>
      </c>
      <c r="D1844" s="20">
        <v>2504</v>
      </c>
      <c r="E1844" s="21">
        <v>8215.9</v>
      </c>
      <c r="F1844" s="20">
        <v>23.2</v>
      </c>
      <c r="G1844" s="22">
        <v>487.98</v>
      </c>
    </row>
    <row r="1845" spans="1:7" x14ac:dyDescent="0.35">
      <c r="A1845" s="20" t="s">
        <v>60</v>
      </c>
      <c r="B1845" s="20" t="s">
        <v>73</v>
      </c>
      <c r="C1845" s="20">
        <v>1992</v>
      </c>
      <c r="D1845" s="20">
        <v>8492</v>
      </c>
      <c r="E1845" s="21">
        <v>37060.400000000001</v>
      </c>
      <c r="F1845" s="20">
        <v>21.6</v>
      </c>
      <c r="G1845" s="22">
        <v>767.51</v>
      </c>
    </row>
    <row r="1846" spans="1:7" x14ac:dyDescent="0.35">
      <c r="A1846" s="20" t="s">
        <v>63</v>
      </c>
      <c r="B1846" s="20" t="s">
        <v>73</v>
      </c>
      <c r="C1846" s="20">
        <v>1992</v>
      </c>
      <c r="D1846" s="20">
        <v>840</v>
      </c>
      <c r="E1846" s="21">
        <v>6715.7</v>
      </c>
      <c r="F1846" s="20">
        <v>22.6</v>
      </c>
      <c r="G1846" s="22">
        <v>248.78</v>
      </c>
    </row>
    <row r="1847" spans="1:7" x14ac:dyDescent="0.35">
      <c r="A1847" s="20" t="s">
        <v>80</v>
      </c>
      <c r="B1847" s="20" t="s">
        <v>73</v>
      </c>
      <c r="C1847" s="20">
        <v>1992</v>
      </c>
      <c r="D1847" s="20">
        <v>6733</v>
      </c>
      <c r="E1847" s="21">
        <v>54948.6</v>
      </c>
      <c r="F1847" s="20">
        <v>22.9</v>
      </c>
      <c r="G1847" s="22">
        <v>258.41000000000003</v>
      </c>
    </row>
    <row r="1848" spans="1:7" x14ac:dyDescent="0.35">
      <c r="A1848" s="20" t="s">
        <v>64</v>
      </c>
      <c r="B1848" s="20" t="s">
        <v>73</v>
      </c>
      <c r="C1848" s="20">
        <v>1992</v>
      </c>
      <c r="D1848" s="20">
        <v>6502</v>
      </c>
      <c r="E1848" s="21">
        <v>38272.6</v>
      </c>
      <c r="F1848" s="20">
        <v>23.4</v>
      </c>
      <c r="G1848" s="22">
        <v>246.46</v>
      </c>
    </row>
    <row r="1849" spans="1:7" x14ac:dyDescent="0.35">
      <c r="A1849" s="20" t="s">
        <v>90</v>
      </c>
      <c r="B1849" s="20" t="s">
        <v>73</v>
      </c>
      <c r="C1849" s="20">
        <v>1992</v>
      </c>
      <c r="D1849" s="20">
        <v>749</v>
      </c>
      <c r="E1849" s="21">
        <v>5810.5</v>
      </c>
      <c r="F1849" s="20">
        <v>22.9</v>
      </c>
      <c r="G1849" s="22">
        <v>252.81</v>
      </c>
    </row>
    <row r="1850" spans="1:7" x14ac:dyDescent="0.35">
      <c r="A1850" s="20" t="s">
        <v>81</v>
      </c>
      <c r="B1850" s="20" t="s">
        <v>73</v>
      </c>
      <c r="C1850" s="20">
        <v>1992</v>
      </c>
      <c r="D1850" s="20">
        <v>179</v>
      </c>
      <c r="E1850" s="21">
        <v>501.7</v>
      </c>
      <c r="F1850" s="20">
        <v>22.8</v>
      </c>
      <c r="G1850" s="22">
        <v>1009.42</v>
      </c>
    </row>
    <row r="1851" spans="1:7" x14ac:dyDescent="0.35">
      <c r="A1851" s="20" t="s">
        <v>83</v>
      </c>
      <c r="B1851" s="20" t="s">
        <v>73</v>
      </c>
      <c r="C1851" s="20">
        <v>1992</v>
      </c>
      <c r="D1851" s="20">
        <v>222</v>
      </c>
      <c r="E1851" s="21">
        <v>1191.0999999999999</v>
      </c>
      <c r="F1851" s="20">
        <v>23.6</v>
      </c>
      <c r="G1851" s="22">
        <v>1000.82</v>
      </c>
    </row>
    <row r="1852" spans="1:7" x14ac:dyDescent="0.35">
      <c r="A1852" s="20" t="s">
        <v>82</v>
      </c>
      <c r="B1852" s="20" t="s">
        <v>73</v>
      </c>
      <c r="C1852" s="20">
        <v>1992</v>
      </c>
      <c r="D1852" s="20">
        <v>535</v>
      </c>
      <c r="E1852" s="21">
        <v>2043.9</v>
      </c>
      <c r="F1852" s="20">
        <v>22.6</v>
      </c>
      <c r="G1852" s="20">
        <v>237.74</v>
      </c>
    </row>
    <row r="1853" spans="1:7" x14ac:dyDescent="0.35">
      <c r="A1853" s="20" t="s">
        <v>91</v>
      </c>
      <c r="B1853" s="20" t="s">
        <v>73</v>
      </c>
      <c r="C1853" s="20">
        <v>1992</v>
      </c>
      <c r="D1853" s="20">
        <v>52</v>
      </c>
      <c r="E1853" s="21">
        <v>208.3</v>
      </c>
      <c r="F1853" s="20">
        <v>23.9</v>
      </c>
      <c r="G1853" s="22">
        <v>227.64</v>
      </c>
    </row>
    <row r="1854" spans="1:7" x14ac:dyDescent="0.35">
      <c r="A1854" s="20" t="s">
        <v>68</v>
      </c>
      <c r="B1854" s="20" t="s">
        <v>73</v>
      </c>
      <c r="C1854" s="20">
        <v>1992</v>
      </c>
      <c r="D1854" s="20">
        <v>32584</v>
      </c>
      <c r="E1854" s="21">
        <v>226164.9</v>
      </c>
      <c r="F1854" s="20">
        <v>19.5</v>
      </c>
      <c r="G1854" s="20">
        <v>434.13</v>
      </c>
    </row>
    <row r="1855" spans="1:7" x14ac:dyDescent="0.35">
      <c r="A1855" s="20" t="s">
        <v>30</v>
      </c>
      <c r="B1855" s="20" t="s">
        <v>28</v>
      </c>
      <c r="C1855" s="20">
        <v>1991</v>
      </c>
      <c r="D1855" s="20">
        <v>2217</v>
      </c>
      <c r="E1855" s="21">
        <v>29376.1</v>
      </c>
      <c r="F1855" s="20">
        <v>15.6</v>
      </c>
      <c r="G1855" s="20">
        <v>156.02000000000001</v>
      </c>
    </row>
    <row r="1856" spans="1:7" x14ac:dyDescent="0.35">
      <c r="A1856" s="20" t="s">
        <v>31</v>
      </c>
      <c r="B1856" s="20" t="s">
        <v>28</v>
      </c>
      <c r="C1856" s="20">
        <v>1991</v>
      </c>
      <c r="D1856" s="20">
        <v>44040</v>
      </c>
      <c r="E1856" s="21">
        <v>216890.4</v>
      </c>
      <c r="F1856" s="20">
        <v>22.5</v>
      </c>
      <c r="G1856" s="20">
        <v>1121.5899999999999</v>
      </c>
    </row>
    <row r="1857" spans="1:7" x14ac:dyDescent="0.35">
      <c r="A1857" s="20" t="s">
        <v>3</v>
      </c>
      <c r="B1857" s="20" t="s">
        <v>28</v>
      </c>
      <c r="C1857" s="20">
        <v>1991</v>
      </c>
      <c r="D1857" s="20">
        <v>30651</v>
      </c>
      <c r="E1857" s="21">
        <v>253220.8</v>
      </c>
      <c r="F1857" s="20">
        <v>19.7</v>
      </c>
      <c r="G1857" s="20">
        <v>187.76</v>
      </c>
    </row>
    <row r="1858" spans="1:7" x14ac:dyDescent="0.35">
      <c r="A1858" s="20" t="s">
        <v>97</v>
      </c>
      <c r="B1858" s="20" t="s">
        <v>28</v>
      </c>
      <c r="C1858" s="20">
        <v>1991</v>
      </c>
      <c r="D1858" s="20">
        <v>1159</v>
      </c>
      <c r="E1858" s="21">
        <v>8065.6</v>
      </c>
      <c r="F1858" s="20">
        <v>21.7</v>
      </c>
      <c r="G1858" s="20">
        <v>141.11000000000001</v>
      </c>
    </row>
    <row r="1859" spans="1:7" x14ac:dyDescent="0.35">
      <c r="A1859" s="20" t="s">
        <v>4</v>
      </c>
      <c r="B1859" s="20" t="s">
        <v>28</v>
      </c>
      <c r="C1859" s="20">
        <v>1991</v>
      </c>
      <c r="D1859" s="20">
        <v>55702</v>
      </c>
      <c r="E1859" s="21">
        <v>608364.6</v>
      </c>
      <c r="F1859" s="20">
        <v>20.399999999999999</v>
      </c>
      <c r="G1859" s="20">
        <v>150.56</v>
      </c>
    </row>
    <row r="1860" spans="1:7" x14ac:dyDescent="0.35">
      <c r="A1860" s="20" t="s">
        <v>5</v>
      </c>
      <c r="B1860" s="20" t="s">
        <v>28</v>
      </c>
      <c r="C1860" s="20">
        <v>1991</v>
      </c>
      <c r="D1860" s="20">
        <v>1787</v>
      </c>
      <c r="E1860" s="21">
        <v>8093.3</v>
      </c>
      <c r="F1860" s="20">
        <v>21.9</v>
      </c>
      <c r="G1860" s="20">
        <v>598.52</v>
      </c>
    </row>
    <row r="1861" spans="1:7" x14ac:dyDescent="0.35">
      <c r="A1861" s="20" t="s">
        <v>98</v>
      </c>
      <c r="B1861" s="20" t="s">
        <v>28</v>
      </c>
      <c r="C1861" s="20">
        <v>1991</v>
      </c>
      <c r="D1861" s="20">
        <v>291</v>
      </c>
      <c r="E1861" s="21">
        <v>1064.4000000000001</v>
      </c>
      <c r="F1861" s="20">
        <v>20.8</v>
      </c>
      <c r="G1861" s="20">
        <v>232.45</v>
      </c>
    </row>
    <row r="1862" spans="1:7" x14ac:dyDescent="0.35">
      <c r="A1862" s="20" t="s">
        <v>99</v>
      </c>
      <c r="B1862" s="20" t="s">
        <v>28</v>
      </c>
      <c r="C1862" s="20">
        <v>1991</v>
      </c>
      <c r="D1862" s="20">
        <v>150</v>
      </c>
      <c r="E1862" s="21">
        <v>1102.0999999999999</v>
      </c>
      <c r="F1862" s="20">
        <v>18.600000000000001</v>
      </c>
      <c r="G1862" s="20">
        <v>256.27999999999997</v>
      </c>
    </row>
    <row r="1863" spans="1:7" x14ac:dyDescent="0.35">
      <c r="A1863" s="20" t="s">
        <v>8</v>
      </c>
      <c r="B1863" s="20" t="s">
        <v>28</v>
      </c>
      <c r="C1863" s="20">
        <v>1991</v>
      </c>
      <c r="D1863" s="20">
        <v>2433</v>
      </c>
      <c r="E1863" s="21">
        <v>14578.4</v>
      </c>
      <c r="F1863" s="20">
        <v>19.8</v>
      </c>
      <c r="G1863" s="20">
        <v>198.66</v>
      </c>
    </row>
    <row r="1864" spans="1:7" x14ac:dyDescent="0.35">
      <c r="A1864" s="20" t="s">
        <v>33</v>
      </c>
      <c r="B1864" s="20" t="s">
        <v>28</v>
      </c>
      <c r="C1864" s="20">
        <v>1991</v>
      </c>
      <c r="D1864" s="20">
        <v>1231</v>
      </c>
      <c r="E1864" s="21">
        <v>7595.5</v>
      </c>
      <c r="F1864" s="20">
        <v>21.7</v>
      </c>
      <c r="G1864" s="20">
        <v>322.74</v>
      </c>
    </row>
    <row r="1865" spans="1:7" x14ac:dyDescent="0.35">
      <c r="A1865" s="20" t="s">
        <v>11</v>
      </c>
      <c r="B1865" s="20" t="s">
        <v>28</v>
      </c>
      <c r="C1865" s="20">
        <v>1991</v>
      </c>
      <c r="D1865" s="20">
        <v>38</v>
      </c>
      <c r="E1865" s="21">
        <v>208</v>
      </c>
      <c r="F1865" s="20">
        <v>21</v>
      </c>
      <c r="G1865" s="20">
        <v>241.9</v>
      </c>
    </row>
    <row r="1866" spans="1:7" x14ac:dyDescent="0.35">
      <c r="A1866" s="20" t="s">
        <v>23</v>
      </c>
      <c r="B1866" s="20" t="s">
        <v>28</v>
      </c>
      <c r="C1866" s="20">
        <v>1991</v>
      </c>
      <c r="D1866" s="20">
        <v>194</v>
      </c>
      <c r="E1866" s="21">
        <v>5726.2</v>
      </c>
      <c r="F1866" s="20">
        <v>20.6</v>
      </c>
      <c r="G1866" s="20">
        <v>159.88</v>
      </c>
    </row>
    <row r="1867" spans="1:7" x14ac:dyDescent="0.35">
      <c r="A1867" s="20" t="s">
        <v>34</v>
      </c>
      <c r="B1867" s="20" t="s">
        <v>28</v>
      </c>
      <c r="C1867" s="20">
        <v>1991</v>
      </c>
      <c r="D1867" s="20">
        <v>1238</v>
      </c>
      <c r="E1867" s="21">
        <v>8057.1</v>
      </c>
      <c r="F1867" s="20">
        <v>20.100000000000001</v>
      </c>
      <c r="G1867" s="20">
        <v>140.6</v>
      </c>
    </row>
    <row r="1868" spans="1:7" x14ac:dyDescent="0.35">
      <c r="A1868" s="20" t="s">
        <v>13</v>
      </c>
      <c r="B1868" s="20" t="s">
        <v>28</v>
      </c>
      <c r="C1868" s="20">
        <v>1991</v>
      </c>
      <c r="D1868" s="20">
        <v>1689</v>
      </c>
      <c r="E1868" s="21">
        <v>7013.3</v>
      </c>
      <c r="F1868" s="20">
        <v>21.6</v>
      </c>
      <c r="G1868" s="20">
        <v>630.44000000000005</v>
      </c>
    </row>
    <row r="1869" spans="1:7" x14ac:dyDescent="0.35">
      <c r="A1869" s="20" t="s">
        <v>15</v>
      </c>
      <c r="B1869" s="20" t="s">
        <v>28</v>
      </c>
      <c r="C1869" s="20">
        <v>1991</v>
      </c>
      <c r="D1869" s="20">
        <v>12383</v>
      </c>
      <c r="E1869" s="21">
        <v>81012.2</v>
      </c>
      <c r="F1869" s="20">
        <v>21.9</v>
      </c>
      <c r="G1869" s="20">
        <v>540.95000000000005</v>
      </c>
    </row>
    <row r="1870" spans="1:7" x14ac:dyDescent="0.35">
      <c r="A1870" s="20" t="s">
        <v>36</v>
      </c>
      <c r="B1870" s="20" t="s">
        <v>28</v>
      </c>
      <c r="C1870" s="20">
        <v>1991</v>
      </c>
      <c r="D1870" s="20">
        <v>95</v>
      </c>
      <c r="E1870" s="21">
        <v>256.3</v>
      </c>
      <c r="F1870" s="20">
        <v>22.4</v>
      </c>
      <c r="G1870" s="20">
        <v>273.36</v>
      </c>
    </row>
    <row r="1871" spans="1:7" x14ac:dyDescent="0.35">
      <c r="A1871" s="20" t="s">
        <v>17</v>
      </c>
      <c r="B1871" s="20" t="s">
        <v>28</v>
      </c>
      <c r="C1871" s="20">
        <v>1991</v>
      </c>
      <c r="D1871" s="20">
        <v>2034</v>
      </c>
      <c r="E1871" s="21">
        <v>13731.2</v>
      </c>
      <c r="F1871" s="20">
        <v>21.1</v>
      </c>
      <c r="G1871" s="20">
        <v>328.29</v>
      </c>
    </row>
    <row r="1872" spans="1:7" x14ac:dyDescent="0.35">
      <c r="A1872" s="20" t="s">
        <v>100</v>
      </c>
      <c r="B1872" s="20" t="s">
        <v>28</v>
      </c>
      <c r="C1872" s="20">
        <v>1991</v>
      </c>
      <c r="D1872" s="20">
        <v>591</v>
      </c>
      <c r="E1872" s="21">
        <v>4405.7</v>
      </c>
      <c r="F1872" s="20">
        <v>21.2</v>
      </c>
      <c r="G1872" s="20">
        <v>145.55000000000001</v>
      </c>
    </row>
    <row r="1873" spans="1:7" x14ac:dyDescent="0.35">
      <c r="A1873" s="20" t="s">
        <v>101</v>
      </c>
      <c r="B1873" s="20" t="s">
        <v>28</v>
      </c>
      <c r="C1873" s="20">
        <v>1991</v>
      </c>
      <c r="D1873" s="20">
        <v>185</v>
      </c>
      <c r="E1873" s="21">
        <v>360.5</v>
      </c>
      <c r="F1873" s="20">
        <v>20.3</v>
      </c>
      <c r="G1873" s="20">
        <v>224.48</v>
      </c>
    </row>
    <row r="1874" spans="1:7" x14ac:dyDescent="0.35">
      <c r="A1874" s="20" t="s">
        <v>18</v>
      </c>
      <c r="B1874" s="20" t="s">
        <v>28</v>
      </c>
      <c r="C1874" s="20">
        <v>1991</v>
      </c>
      <c r="D1874" s="20">
        <v>104</v>
      </c>
      <c r="E1874" s="21">
        <v>1577.2</v>
      </c>
      <c r="F1874" s="20">
        <v>19.2</v>
      </c>
      <c r="G1874" s="20">
        <v>263.20999999999998</v>
      </c>
    </row>
    <row r="1875" spans="1:7" x14ac:dyDescent="0.35">
      <c r="A1875" s="20" t="s">
        <v>22</v>
      </c>
      <c r="B1875" s="20" t="s">
        <v>28</v>
      </c>
      <c r="C1875" s="20">
        <v>1991</v>
      </c>
      <c r="D1875" s="20">
        <v>24</v>
      </c>
      <c r="E1875" s="21">
        <v>78.2</v>
      </c>
      <c r="F1875" s="20">
        <v>23.2</v>
      </c>
      <c r="G1875" s="20">
        <v>1000</v>
      </c>
    </row>
    <row r="1876" spans="1:7" x14ac:dyDescent="0.35">
      <c r="A1876" s="20" t="s">
        <v>38</v>
      </c>
      <c r="B1876" s="20" t="s">
        <v>28</v>
      </c>
      <c r="C1876" s="20">
        <v>1991</v>
      </c>
      <c r="D1876" s="20">
        <v>4152</v>
      </c>
      <c r="E1876" s="21">
        <v>18350.7</v>
      </c>
      <c r="F1876" s="20">
        <v>21.1</v>
      </c>
      <c r="G1876" s="20">
        <v>460.79</v>
      </c>
    </row>
    <row r="1877" spans="1:7" x14ac:dyDescent="0.35">
      <c r="A1877" s="20" t="s">
        <v>74</v>
      </c>
      <c r="B1877" s="20" t="s">
        <v>73</v>
      </c>
      <c r="C1877" s="20">
        <v>1991</v>
      </c>
      <c r="D1877" s="20">
        <v>1842</v>
      </c>
      <c r="E1877" s="21">
        <v>878.2</v>
      </c>
      <c r="F1877" s="20">
        <v>21.8</v>
      </c>
      <c r="G1877" s="20">
        <v>193.11</v>
      </c>
    </row>
    <row r="1878" spans="1:7" x14ac:dyDescent="0.35">
      <c r="A1878" s="20" t="s">
        <v>40</v>
      </c>
      <c r="B1878" s="20" t="s">
        <v>73</v>
      </c>
      <c r="C1878" s="20">
        <v>1991</v>
      </c>
      <c r="D1878" s="20">
        <v>10215</v>
      </c>
      <c r="E1878" s="21">
        <v>86461.1</v>
      </c>
      <c r="F1878" s="20">
        <v>22.2</v>
      </c>
      <c r="G1878" s="20">
        <v>162.96</v>
      </c>
    </row>
    <row r="1879" spans="1:7" x14ac:dyDescent="0.35">
      <c r="A1879" s="20" t="s">
        <v>41</v>
      </c>
      <c r="B1879" s="20" t="s">
        <v>73</v>
      </c>
      <c r="C1879" s="20">
        <v>1991</v>
      </c>
      <c r="D1879" s="20">
        <v>1198</v>
      </c>
      <c r="E1879" s="21">
        <v>6048.7</v>
      </c>
      <c r="F1879" s="20">
        <v>23</v>
      </c>
      <c r="G1879" s="20">
        <v>1316.29</v>
      </c>
    </row>
    <row r="1880" spans="1:7" x14ac:dyDescent="0.35">
      <c r="A1880" s="20" t="s">
        <v>42</v>
      </c>
      <c r="B1880" s="20" t="s">
        <v>73</v>
      </c>
      <c r="C1880" s="20">
        <v>1991</v>
      </c>
      <c r="D1880" s="20">
        <v>25959</v>
      </c>
      <c r="E1880" s="21">
        <v>134142.70000000001</v>
      </c>
      <c r="F1880" s="20">
        <v>23.1</v>
      </c>
      <c r="G1880" s="20">
        <v>918.16</v>
      </c>
    </row>
    <row r="1881" spans="1:7" x14ac:dyDescent="0.35">
      <c r="A1881" s="20" t="s">
        <v>43</v>
      </c>
      <c r="B1881" s="20" t="s">
        <v>73</v>
      </c>
      <c r="C1881" s="20">
        <v>1991</v>
      </c>
      <c r="D1881" s="20">
        <v>10206</v>
      </c>
      <c r="E1881" s="21">
        <v>77085.5</v>
      </c>
      <c r="F1881" s="20">
        <v>21.6</v>
      </c>
      <c r="G1881" s="20">
        <v>158.05000000000001</v>
      </c>
    </row>
    <row r="1882" spans="1:7" x14ac:dyDescent="0.35">
      <c r="A1882" s="20" t="s">
        <v>45</v>
      </c>
      <c r="B1882" s="20" t="s">
        <v>73</v>
      </c>
      <c r="C1882" s="20">
        <v>1991</v>
      </c>
      <c r="D1882" s="20">
        <v>1191</v>
      </c>
      <c r="E1882" s="21">
        <v>8584.7999999999993</v>
      </c>
      <c r="F1882" s="20">
        <v>23.2</v>
      </c>
      <c r="G1882" s="20">
        <v>153.27000000000001</v>
      </c>
    </row>
    <row r="1883" spans="1:7" x14ac:dyDescent="0.35">
      <c r="A1883" s="20" t="s">
        <v>46</v>
      </c>
      <c r="B1883" s="20" t="s">
        <v>73</v>
      </c>
      <c r="C1883" s="20">
        <v>1991</v>
      </c>
      <c r="D1883" s="20">
        <v>571</v>
      </c>
      <c r="E1883" s="21">
        <v>4566.5</v>
      </c>
      <c r="F1883" s="20">
        <v>22.8</v>
      </c>
      <c r="G1883" s="20">
        <v>149.47</v>
      </c>
    </row>
    <row r="1884" spans="1:7" x14ac:dyDescent="0.35">
      <c r="A1884" s="20" t="s">
        <v>85</v>
      </c>
      <c r="B1884" s="20" t="s">
        <v>73</v>
      </c>
      <c r="C1884" s="20">
        <v>1991</v>
      </c>
      <c r="D1884" s="20">
        <v>85</v>
      </c>
      <c r="E1884" s="21">
        <v>365.7</v>
      </c>
      <c r="F1884" s="20">
        <v>21.3</v>
      </c>
      <c r="G1884" s="20">
        <v>171.4</v>
      </c>
    </row>
    <row r="1885" spans="1:7" x14ac:dyDescent="0.35">
      <c r="A1885" s="20" t="s">
        <v>87</v>
      </c>
      <c r="B1885" s="20" t="s">
        <v>73</v>
      </c>
      <c r="C1885" s="20">
        <v>1991</v>
      </c>
      <c r="D1885" s="20">
        <v>89</v>
      </c>
      <c r="E1885" s="21">
        <v>326.89999999999998</v>
      </c>
      <c r="F1885" s="20">
        <v>22.5</v>
      </c>
      <c r="G1885" s="20">
        <v>454.81</v>
      </c>
    </row>
    <row r="1886" spans="1:7" x14ac:dyDescent="0.35">
      <c r="A1886" s="20" t="s">
        <v>75</v>
      </c>
      <c r="B1886" s="20" t="s">
        <v>73</v>
      </c>
      <c r="C1886" s="20">
        <v>1991</v>
      </c>
      <c r="D1886" s="20">
        <v>1417</v>
      </c>
      <c r="E1886" s="21">
        <v>8869.9</v>
      </c>
      <c r="F1886" s="20">
        <v>20.8</v>
      </c>
      <c r="G1886" s="20">
        <v>433.27</v>
      </c>
    </row>
    <row r="1887" spans="1:7" x14ac:dyDescent="0.35">
      <c r="A1887" s="20" t="s">
        <v>88</v>
      </c>
      <c r="B1887" s="20" t="s">
        <v>73</v>
      </c>
      <c r="C1887" s="20">
        <v>1991</v>
      </c>
      <c r="D1887" s="20">
        <v>1328</v>
      </c>
      <c r="E1887" s="21">
        <v>5524.4</v>
      </c>
      <c r="F1887" s="20">
        <v>22.2</v>
      </c>
      <c r="G1887" s="20">
        <v>462.75</v>
      </c>
    </row>
    <row r="1888" spans="1:7" x14ac:dyDescent="0.35">
      <c r="A1888" s="20" t="s">
        <v>76</v>
      </c>
      <c r="B1888" s="20" t="s">
        <v>73</v>
      </c>
      <c r="C1888" s="20">
        <v>1991</v>
      </c>
      <c r="D1888" s="20">
        <v>12080</v>
      </c>
      <c r="E1888" s="21">
        <v>98625.1</v>
      </c>
      <c r="F1888" s="20">
        <v>19.5</v>
      </c>
      <c r="G1888" s="20">
        <v>159.32</v>
      </c>
    </row>
    <row r="1889" spans="1:7" x14ac:dyDescent="0.35">
      <c r="A1889" s="20" t="s">
        <v>89</v>
      </c>
      <c r="B1889" s="20" t="s">
        <v>73</v>
      </c>
      <c r="C1889" s="20">
        <v>1991</v>
      </c>
      <c r="D1889" s="20">
        <v>111</v>
      </c>
      <c r="E1889" s="21">
        <v>267.5</v>
      </c>
      <c r="F1889" s="20">
        <v>20.2</v>
      </c>
      <c r="G1889" s="20"/>
    </row>
    <row r="1890" spans="1:7" x14ac:dyDescent="0.35">
      <c r="A1890" s="20" t="s">
        <v>53</v>
      </c>
      <c r="B1890" s="20" t="s">
        <v>73</v>
      </c>
      <c r="C1890" s="20">
        <v>1991</v>
      </c>
      <c r="D1890" s="20">
        <v>86</v>
      </c>
      <c r="E1890" s="21">
        <v>745.1</v>
      </c>
      <c r="F1890" s="20">
        <v>22.6</v>
      </c>
      <c r="G1890" s="20">
        <v>1529.88</v>
      </c>
    </row>
    <row r="1891" spans="1:7" x14ac:dyDescent="0.35">
      <c r="A1891" s="20" t="s">
        <v>54</v>
      </c>
      <c r="B1891" s="20" t="s">
        <v>73</v>
      </c>
      <c r="C1891" s="20">
        <v>1991</v>
      </c>
      <c r="D1891" s="20">
        <v>5071</v>
      </c>
      <c r="E1891" s="21">
        <v>26493.3</v>
      </c>
      <c r="F1891" s="20">
        <v>23.1</v>
      </c>
      <c r="G1891" s="20">
        <v>1158.55</v>
      </c>
    </row>
    <row r="1892" spans="1:7" x14ac:dyDescent="0.35">
      <c r="A1892" s="20" t="s">
        <v>77</v>
      </c>
      <c r="B1892" s="20" t="s">
        <v>73</v>
      </c>
      <c r="C1892" s="20">
        <v>1991</v>
      </c>
      <c r="D1892" s="20">
        <v>197</v>
      </c>
      <c r="E1892" s="21">
        <v>962.5</v>
      </c>
      <c r="F1892" s="20">
        <v>19.2</v>
      </c>
      <c r="G1892" s="20">
        <v>917.44</v>
      </c>
    </row>
    <row r="1893" spans="1:7" x14ac:dyDescent="0.35">
      <c r="A1893" s="20" t="s">
        <v>55</v>
      </c>
      <c r="B1893" s="20" t="s">
        <v>73</v>
      </c>
      <c r="C1893" s="20">
        <v>1991</v>
      </c>
      <c r="D1893" s="20">
        <v>1121</v>
      </c>
      <c r="E1893" s="21">
        <v>4840.6000000000004</v>
      </c>
      <c r="F1893" s="20">
        <v>23.5</v>
      </c>
      <c r="G1893" s="20">
        <v>156.76</v>
      </c>
    </row>
    <row r="1894" spans="1:7" x14ac:dyDescent="0.35">
      <c r="A1894" s="20" t="s">
        <v>78</v>
      </c>
      <c r="B1894" s="20" t="s">
        <v>73</v>
      </c>
      <c r="C1894" s="20">
        <v>1991</v>
      </c>
      <c r="D1894" s="20">
        <v>220</v>
      </c>
      <c r="E1894" s="21">
        <v>355.5</v>
      </c>
      <c r="F1894" s="20">
        <v>23.6</v>
      </c>
      <c r="G1894" s="20">
        <v>467.05</v>
      </c>
    </row>
    <row r="1895" spans="1:7" x14ac:dyDescent="0.35">
      <c r="A1895" s="20" t="s">
        <v>79</v>
      </c>
      <c r="B1895" s="20" t="s">
        <v>73</v>
      </c>
      <c r="C1895" s="20">
        <v>1991</v>
      </c>
      <c r="D1895" s="20">
        <v>63</v>
      </c>
      <c r="E1895" s="21">
        <v>121.7</v>
      </c>
      <c r="F1895" s="20">
        <v>21.3</v>
      </c>
      <c r="G1895" s="20">
        <v>262.68</v>
      </c>
    </row>
    <row r="1896" spans="1:7" x14ac:dyDescent="0.35">
      <c r="A1896" s="20" t="s">
        <v>69</v>
      </c>
      <c r="B1896" s="20" t="s">
        <v>73</v>
      </c>
      <c r="C1896" s="20">
        <v>1991</v>
      </c>
      <c r="D1896" s="20">
        <v>298</v>
      </c>
      <c r="E1896" s="21">
        <v>4025.2</v>
      </c>
      <c r="F1896" s="20">
        <v>21.6</v>
      </c>
      <c r="G1896" s="20">
        <v>209.07</v>
      </c>
    </row>
    <row r="1897" spans="1:7" x14ac:dyDescent="0.35">
      <c r="A1897" s="20" t="s">
        <v>58</v>
      </c>
      <c r="B1897" s="20" t="s">
        <v>73</v>
      </c>
      <c r="C1897" s="20">
        <v>1991</v>
      </c>
      <c r="D1897" s="20">
        <v>69</v>
      </c>
      <c r="E1897" s="21">
        <v>312.3</v>
      </c>
      <c r="F1897" s="20">
        <v>22.3</v>
      </c>
      <c r="G1897" s="20">
        <v>1413.21</v>
      </c>
    </row>
    <row r="1898" spans="1:7" x14ac:dyDescent="0.35">
      <c r="A1898" s="20" t="s">
        <v>59</v>
      </c>
      <c r="B1898" s="20" t="s">
        <v>73</v>
      </c>
      <c r="C1898" s="20">
        <v>1991</v>
      </c>
      <c r="D1898" s="20">
        <v>2824</v>
      </c>
      <c r="E1898" s="21">
        <v>8753.2000000000007</v>
      </c>
      <c r="F1898" s="20">
        <v>22.6</v>
      </c>
      <c r="G1898" s="20">
        <v>467.52</v>
      </c>
    </row>
    <row r="1899" spans="1:7" x14ac:dyDescent="0.35">
      <c r="A1899" s="20" t="s">
        <v>60</v>
      </c>
      <c r="B1899" s="20" t="s">
        <v>73</v>
      </c>
      <c r="C1899" s="20">
        <v>1991</v>
      </c>
      <c r="D1899" s="20">
        <v>8522</v>
      </c>
      <c r="E1899" s="21">
        <v>34396.300000000003</v>
      </c>
      <c r="F1899" s="20">
        <v>21</v>
      </c>
      <c r="G1899" s="20">
        <v>803.99</v>
      </c>
    </row>
    <row r="1900" spans="1:7" x14ac:dyDescent="0.35">
      <c r="A1900" s="20" t="s">
        <v>63</v>
      </c>
      <c r="B1900" s="20" t="s">
        <v>73</v>
      </c>
      <c r="C1900" s="20">
        <v>1991</v>
      </c>
      <c r="D1900" s="20">
        <v>843</v>
      </c>
      <c r="E1900" s="21">
        <v>6620.2</v>
      </c>
      <c r="F1900" s="20">
        <v>22.5</v>
      </c>
      <c r="G1900" s="20">
        <v>195.3</v>
      </c>
    </row>
    <row r="1901" spans="1:7" x14ac:dyDescent="0.35">
      <c r="A1901" s="20" t="s">
        <v>80</v>
      </c>
      <c r="B1901" s="20" t="s">
        <v>73</v>
      </c>
      <c r="C1901" s="20">
        <v>1991</v>
      </c>
      <c r="D1901" s="20">
        <v>6675</v>
      </c>
      <c r="E1901" s="21">
        <v>46747.199999999997</v>
      </c>
      <c r="F1901" s="21">
        <v>23.2</v>
      </c>
      <c r="G1901" s="20">
        <v>196.55</v>
      </c>
    </row>
    <row r="1902" spans="1:7" x14ac:dyDescent="0.35">
      <c r="A1902" s="20" t="s">
        <v>64</v>
      </c>
      <c r="B1902" s="20" t="s">
        <v>73</v>
      </c>
      <c r="C1902" s="20">
        <v>1991</v>
      </c>
      <c r="D1902" s="20">
        <v>6733</v>
      </c>
      <c r="E1902" s="21">
        <v>42947.7</v>
      </c>
      <c r="F1902" s="21">
        <v>23.1</v>
      </c>
      <c r="G1902" s="20">
        <v>159.47999999999999</v>
      </c>
    </row>
    <row r="1903" spans="1:7" x14ac:dyDescent="0.35">
      <c r="A1903" s="20" t="s">
        <v>90</v>
      </c>
      <c r="B1903" s="20" t="s">
        <v>73</v>
      </c>
      <c r="C1903" s="20">
        <v>1991</v>
      </c>
      <c r="D1903" s="20">
        <v>788</v>
      </c>
      <c r="E1903" s="21">
        <v>4872.8999999999996</v>
      </c>
      <c r="F1903" s="21">
        <v>22.5</v>
      </c>
      <c r="G1903" s="20">
        <v>191.92</v>
      </c>
    </row>
    <row r="1904" spans="1:7" x14ac:dyDescent="0.35">
      <c r="A1904" s="20" t="s">
        <v>81</v>
      </c>
      <c r="B1904" s="20" t="s">
        <v>73</v>
      </c>
      <c r="C1904" s="20">
        <v>1991</v>
      </c>
      <c r="D1904" s="20">
        <v>62</v>
      </c>
      <c r="E1904" s="21">
        <v>195</v>
      </c>
      <c r="F1904" s="20">
        <v>22.6</v>
      </c>
      <c r="G1904" s="20">
        <v>1165.05</v>
      </c>
    </row>
    <row r="1905" spans="1:7" x14ac:dyDescent="0.35">
      <c r="A1905" s="20" t="s">
        <v>83</v>
      </c>
      <c r="B1905" s="20" t="s">
        <v>73</v>
      </c>
      <c r="C1905" s="20">
        <v>1991</v>
      </c>
      <c r="D1905" s="20">
        <v>160</v>
      </c>
      <c r="E1905" s="21">
        <v>864.8</v>
      </c>
      <c r="F1905" s="20">
        <v>23.1</v>
      </c>
      <c r="G1905" s="20">
        <v>1011.55</v>
      </c>
    </row>
    <row r="1906" spans="1:7" x14ac:dyDescent="0.35">
      <c r="A1906" s="20" t="s">
        <v>82</v>
      </c>
      <c r="B1906" s="20" t="s">
        <v>73</v>
      </c>
      <c r="C1906" s="20">
        <v>1991</v>
      </c>
      <c r="D1906" s="20">
        <v>533</v>
      </c>
      <c r="E1906" s="21">
        <v>1008.6</v>
      </c>
      <c r="F1906" s="20">
        <v>21.9</v>
      </c>
      <c r="G1906" s="20">
        <v>152.35</v>
      </c>
    </row>
    <row r="1907" spans="1:7" x14ac:dyDescent="0.35">
      <c r="A1907" s="20" t="s">
        <v>91</v>
      </c>
      <c r="B1907" s="20" t="s">
        <v>73</v>
      </c>
      <c r="C1907" s="20">
        <v>1991</v>
      </c>
      <c r="D1907" s="20">
        <v>52</v>
      </c>
      <c r="E1907" s="21">
        <v>234</v>
      </c>
      <c r="F1907" s="20">
        <v>22.1</v>
      </c>
      <c r="G1907" s="20">
        <v>138.28</v>
      </c>
    </row>
    <row r="1908" spans="1:7" x14ac:dyDescent="0.35">
      <c r="A1908" s="20" t="s">
        <v>68</v>
      </c>
      <c r="B1908" s="20" t="s">
        <v>73</v>
      </c>
      <c r="C1908" s="20">
        <v>1991</v>
      </c>
      <c r="D1908" s="20">
        <v>31244</v>
      </c>
      <c r="E1908" s="21">
        <v>221661.5</v>
      </c>
      <c r="F1908" s="20">
        <v>18.3</v>
      </c>
      <c r="G1908" s="20">
        <v>363.04</v>
      </c>
    </row>
    <row r="1909" spans="1:7" x14ac:dyDescent="0.35">
      <c r="A1909" s="20" t="s">
        <v>30</v>
      </c>
      <c r="B1909" s="20" t="s">
        <v>28</v>
      </c>
      <c r="C1909" s="20">
        <v>1990</v>
      </c>
      <c r="D1909" s="20">
        <v>2293</v>
      </c>
      <c r="E1909" s="21">
        <v>30216.400000000001</v>
      </c>
      <c r="F1909" s="20">
        <v>16.3</v>
      </c>
      <c r="G1909" s="20">
        <v>153.84</v>
      </c>
    </row>
    <row r="1910" spans="1:7" x14ac:dyDescent="0.35">
      <c r="A1910" s="20" t="s">
        <v>31</v>
      </c>
      <c r="B1910" s="20" t="s">
        <v>28</v>
      </c>
      <c r="C1910" s="20">
        <v>1990</v>
      </c>
      <c r="D1910" s="20">
        <v>37174</v>
      </c>
      <c r="E1910" s="21">
        <v>169709.6</v>
      </c>
      <c r="F1910" s="20">
        <v>22.6</v>
      </c>
      <c r="G1910" s="20">
        <v>1128.33</v>
      </c>
    </row>
    <row r="1911" spans="1:7" x14ac:dyDescent="0.35">
      <c r="A1911" s="20" t="s">
        <v>3</v>
      </c>
      <c r="B1911" s="20" t="s">
        <v>28</v>
      </c>
      <c r="C1911" s="20">
        <v>1990</v>
      </c>
      <c r="D1911" s="20">
        <v>32666</v>
      </c>
      <c r="E1911" s="21">
        <v>276396.79999999999</v>
      </c>
      <c r="F1911" s="20">
        <v>20.2</v>
      </c>
      <c r="G1911" s="20">
        <v>182.97</v>
      </c>
    </row>
    <row r="1912" spans="1:7" x14ac:dyDescent="0.35">
      <c r="A1912" s="20" t="s">
        <v>97</v>
      </c>
      <c r="B1912" s="20" t="s">
        <v>28</v>
      </c>
      <c r="C1912" s="20">
        <v>1990</v>
      </c>
      <c r="D1912" s="20">
        <v>1304</v>
      </c>
      <c r="E1912" s="21">
        <v>13292.1</v>
      </c>
      <c r="F1912" s="20">
        <v>20.8</v>
      </c>
      <c r="G1912" s="20">
        <v>130.44999999999999</v>
      </c>
    </row>
    <row r="1913" spans="1:7" x14ac:dyDescent="0.35">
      <c r="A1913" s="20" t="s">
        <v>106</v>
      </c>
      <c r="B1913" s="20" t="s">
        <v>28</v>
      </c>
      <c r="C1913" s="20">
        <v>1990</v>
      </c>
      <c r="D1913" s="20">
        <v>54</v>
      </c>
      <c r="E1913" s="21">
        <v>112.8</v>
      </c>
      <c r="F1913" s="20">
        <v>20.8</v>
      </c>
      <c r="G1913" s="20">
        <v>124.16</v>
      </c>
    </row>
    <row r="1914" spans="1:7" x14ac:dyDescent="0.35">
      <c r="A1914" s="20" t="s">
        <v>4</v>
      </c>
      <c r="B1914" s="20" t="s">
        <v>28</v>
      </c>
      <c r="C1914" s="20">
        <v>1990</v>
      </c>
      <c r="D1914" s="20">
        <v>58655</v>
      </c>
      <c r="E1914" s="21">
        <v>685411.4</v>
      </c>
      <c r="F1914" s="20">
        <v>20.6</v>
      </c>
      <c r="G1914" s="20">
        <v>142.74</v>
      </c>
    </row>
    <row r="1915" spans="1:7" x14ac:dyDescent="0.35">
      <c r="A1915" s="20" t="s">
        <v>5</v>
      </c>
      <c r="B1915" s="20" t="s">
        <v>28</v>
      </c>
      <c r="C1915" s="20">
        <v>1990</v>
      </c>
      <c r="D1915" s="20">
        <v>1838</v>
      </c>
      <c r="E1915" s="21">
        <v>7453.3</v>
      </c>
      <c r="F1915" s="20">
        <v>22.2</v>
      </c>
      <c r="G1915" s="20">
        <v>597.65</v>
      </c>
    </row>
    <row r="1916" spans="1:7" x14ac:dyDescent="0.35">
      <c r="A1916" s="20" t="s">
        <v>98</v>
      </c>
      <c r="B1916" s="20" t="s">
        <v>28</v>
      </c>
      <c r="C1916" s="20">
        <v>1990</v>
      </c>
      <c r="D1916" s="20">
        <v>491</v>
      </c>
      <c r="E1916" s="21">
        <v>1912.3</v>
      </c>
      <c r="F1916" s="20">
        <v>20.399999999999999</v>
      </c>
      <c r="G1916" s="20">
        <v>183.78</v>
      </c>
    </row>
    <row r="1917" spans="1:7" x14ac:dyDescent="0.35">
      <c r="A1917" s="20" t="s">
        <v>99</v>
      </c>
      <c r="B1917" s="20" t="s">
        <v>28</v>
      </c>
      <c r="C1917" s="20">
        <v>1990</v>
      </c>
      <c r="D1917" s="20">
        <v>162</v>
      </c>
      <c r="E1917" s="21">
        <v>1059.2</v>
      </c>
      <c r="F1917" s="20">
        <v>18.2</v>
      </c>
      <c r="G1917" s="20">
        <v>246.23</v>
      </c>
    </row>
    <row r="1918" spans="1:7" x14ac:dyDescent="0.35">
      <c r="A1918" s="20" t="s">
        <v>8</v>
      </c>
      <c r="B1918" s="20" t="s">
        <v>28</v>
      </c>
      <c r="C1918" s="20">
        <v>1990</v>
      </c>
      <c r="D1918" s="20">
        <v>2099</v>
      </c>
      <c r="E1918" s="21">
        <v>15593.3</v>
      </c>
      <c r="F1918" s="20">
        <v>20.399999999999999</v>
      </c>
      <c r="G1918" s="20">
        <v>190.61</v>
      </c>
    </row>
    <row r="1919" spans="1:7" x14ac:dyDescent="0.35">
      <c r="A1919" s="20" t="s">
        <v>33</v>
      </c>
      <c r="B1919" s="20" t="s">
        <v>28</v>
      </c>
      <c r="C1919" s="20">
        <v>1990</v>
      </c>
      <c r="D1919" s="20">
        <v>1332</v>
      </c>
      <c r="E1919" s="21">
        <v>9067.2999999999993</v>
      </c>
      <c r="F1919" s="20">
        <v>20.5</v>
      </c>
      <c r="G1919" s="20">
        <v>305.72000000000003</v>
      </c>
    </row>
    <row r="1920" spans="1:7" x14ac:dyDescent="0.35">
      <c r="A1920" s="20" t="s">
        <v>11</v>
      </c>
      <c r="B1920" s="20" t="s">
        <v>28</v>
      </c>
      <c r="C1920" s="20">
        <v>1990</v>
      </c>
      <c r="D1920" s="20">
        <v>36</v>
      </c>
      <c r="E1920" s="21">
        <v>189.8</v>
      </c>
      <c r="F1920" s="20">
        <v>21.2</v>
      </c>
      <c r="G1920" s="20">
        <v>240.63</v>
      </c>
    </row>
    <row r="1921" spans="1:7" x14ac:dyDescent="0.35">
      <c r="A1921" s="20" t="s">
        <v>23</v>
      </c>
      <c r="B1921" s="20" t="s">
        <v>28</v>
      </c>
      <c r="C1921" s="20">
        <v>1990</v>
      </c>
      <c r="D1921" s="20">
        <v>139</v>
      </c>
      <c r="E1921" s="21">
        <v>3524.1</v>
      </c>
      <c r="F1921" s="20">
        <v>19.899999999999999</v>
      </c>
      <c r="G1921" s="20">
        <v>293.77</v>
      </c>
    </row>
    <row r="1922" spans="1:7" x14ac:dyDescent="0.35">
      <c r="A1922" s="20" t="s">
        <v>34</v>
      </c>
      <c r="B1922" s="20" t="s">
        <v>28</v>
      </c>
      <c r="C1922" s="20">
        <v>1990</v>
      </c>
      <c r="D1922" s="20">
        <v>1484</v>
      </c>
      <c r="E1922" s="21">
        <v>9321.2999999999993</v>
      </c>
      <c r="F1922" s="20">
        <v>21.2</v>
      </c>
      <c r="G1922" s="20">
        <v>128.22</v>
      </c>
    </row>
    <row r="1923" spans="1:7" x14ac:dyDescent="0.35">
      <c r="A1923" s="20" t="s">
        <v>13</v>
      </c>
      <c r="B1923" s="20" t="s">
        <v>28</v>
      </c>
      <c r="C1923" s="20">
        <v>1990</v>
      </c>
      <c r="D1923" s="20">
        <v>1829</v>
      </c>
      <c r="E1923" s="21">
        <v>6991.8</v>
      </c>
      <c r="F1923" s="20">
        <v>21.4</v>
      </c>
      <c r="G1923" s="20">
        <v>692.09</v>
      </c>
    </row>
    <row r="1924" spans="1:7" x14ac:dyDescent="0.35">
      <c r="A1924" s="20" t="s">
        <v>15</v>
      </c>
      <c r="B1924" s="20" t="s">
        <v>28</v>
      </c>
      <c r="C1924" s="20">
        <v>1990</v>
      </c>
      <c r="D1924" s="20">
        <v>12597</v>
      </c>
      <c r="E1924" s="21">
        <v>60222.7</v>
      </c>
      <c r="F1924" s="20">
        <v>22.1</v>
      </c>
      <c r="G1924" s="20">
        <v>518.28</v>
      </c>
    </row>
    <row r="1925" spans="1:7" x14ac:dyDescent="0.35">
      <c r="A1925" s="20" t="s">
        <v>36</v>
      </c>
      <c r="B1925" s="20" t="s">
        <v>28</v>
      </c>
      <c r="C1925" s="20">
        <v>1990</v>
      </c>
      <c r="D1925" s="20">
        <v>102</v>
      </c>
      <c r="E1925" s="21">
        <v>212.4</v>
      </c>
      <c r="F1925" s="20">
        <v>21.8</v>
      </c>
      <c r="G1925" s="20">
        <v>286.27999999999997</v>
      </c>
    </row>
    <row r="1926" spans="1:7" x14ac:dyDescent="0.35">
      <c r="A1926" s="20" t="s">
        <v>17</v>
      </c>
      <c r="B1926" s="20" t="s">
        <v>28</v>
      </c>
      <c r="C1926" s="20">
        <v>1990</v>
      </c>
      <c r="D1926" s="20">
        <v>2176</v>
      </c>
      <c r="E1926" s="21">
        <v>12901.3</v>
      </c>
      <c r="F1926" s="20">
        <v>21.1</v>
      </c>
      <c r="G1926" s="20">
        <v>310.14</v>
      </c>
    </row>
    <row r="1927" spans="1:7" x14ac:dyDescent="0.35">
      <c r="A1927" s="20" t="s">
        <v>100</v>
      </c>
      <c r="B1927" s="20" t="s">
        <v>28</v>
      </c>
      <c r="C1927" s="20">
        <v>1990</v>
      </c>
      <c r="D1927" s="20">
        <v>774</v>
      </c>
      <c r="E1927" s="21">
        <v>5369.4</v>
      </c>
      <c r="F1927" s="20">
        <v>21.7</v>
      </c>
      <c r="G1927" s="20">
        <v>136.37</v>
      </c>
    </row>
    <row r="1928" spans="1:7" x14ac:dyDescent="0.35">
      <c r="A1928" s="20" t="s">
        <v>101</v>
      </c>
      <c r="B1928" s="20" t="s">
        <v>28</v>
      </c>
      <c r="C1928" s="20">
        <v>1990</v>
      </c>
      <c r="D1928" s="20">
        <v>193</v>
      </c>
      <c r="E1928" s="21">
        <v>436.5</v>
      </c>
      <c r="F1928" s="20">
        <v>20.6</v>
      </c>
      <c r="G1928" s="20">
        <v>242.78</v>
      </c>
    </row>
    <row r="1929" spans="1:7" x14ac:dyDescent="0.35">
      <c r="A1929" s="20" t="s">
        <v>18</v>
      </c>
      <c r="B1929" s="20" t="s">
        <v>28</v>
      </c>
      <c r="C1929" s="20">
        <v>1990</v>
      </c>
      <c r="D1929" s="20">
        <v>75</v>
      </c>
      <c r="E1929" s="21">
        <v>1044.0999999999999</v>
      </c>
      <c r="F1929" s="20">
        <v>19.899999999999999</v>
      </c>
      <c r="G1929" s="20">
        <v>347.77</v>
      </c>
    </row>
    <row r="1930" spans="1:7" x14ac:dyDescent="0.35">
      <c r="A1930" s="20" t="s">
        <v>22</v>
      </c>
      <c r="B1930" s="20" t="s">
        <v>28</v>
      </c>
      <c r="C1930" s="20">
        <v>1990</v>
      </c>
      <c r="D1930" s="20">
        <v>11</v>
      </c>
      <c r="E1930" s="21">
        <v>23.2</v>
      </c>
      <c r="F1930" s="20">
        <v>23.9</v>
      </c>
      <c r="G1930" s="20"/>
    </row>
    <row r="1931" spans="1:7" x14ac:dyDescent="0.35">
      <c r="A1931" s="20" t="s">
        <v>38</v>
      </c>
      <c r="B1931" s="20" t="s">
        <v>28</v>
      </c>
      <c r="C1931" s="20">
        <v>1990</v>
      </c>
      <c r="D1931" s="20">
        <v>4946</v>
      </c>
      <c r="E1931" s="21">
        <v>20092.400000000001</v>
      </c>
      <c r="F1931" s="20">
        <v>21.8</v>
      </c>
      <c r="G1931" s="20">
        <v>502.16</v>
      </c>
    </row>
    <row r="1932" spans="1:7" x14ac:dyDescent="0.35">
      <c r="A1932" s="20" t="s">
        <v>74</v>
      </c>
      <c r="B1932" s="20" t="s">
        <v>73</v>
      </c>
      <c r="C1932" s="20">
        <v>1990</v>
      </c>
      <c r="D1932" s="20">
        <v>2042</v>
      </c>
      <c r="E1932" s="21">
        <v>2472</v>
      </c>
      <c r="F1932" s="20">
        <v>22.8</v>
      </c>
      <c r="G1932" s="20">
        <v>128.51</v>
      </c>
    </row>
    <row r="1933" spans="1:7" x14ac:dyDescent="0.35">
      <c r="A1933" s="20" t="s">
        <v>40</v>
      </c>
      <c r="B1933" s="20" t="s">
        <v>73</v>
      </c>
      <c r="C1933" s="20">
        <v>1990</v>
      </c>
      <c r="D1933" s="20">
        <v>10646</v>
      </c>
      <c r="E1933" s="21">
        <v>90989.1</v>
      </c>
      <c r="F1933" s="20">
        <v>22.9</v>
      </c>
      <c r="G1933" s="20">
        <v>167.83</v>
      </c>
    </row>
    <row r="1934" spans="1:7" x14ac:dyDescent="0.35">
      <c r="A1934" s="20" t="s">
        <v>41</v>
      </c>
      <c r="B1934" s="20" t="s">
        <v>73</v>
      </c>
      <c r="C1934" s="20">
        <v>1990</v>
      </c>
      <c r="D1934" s="20">
        <v>1130</v>
      </c>
      <c r="E1934" s="21">
        <v>4209</v>
      </c>
      <c r="F1934" s="20">
        <v>23.1</v>
      </c>
      <c r="G1934" s="20">
        <v>1298.9100000000001</v>
      </c>
    </row>
    <row r="1935" spans="1:7" x14ac:dyDescent="0.35">
      <c r="A1935" s="20" t="s">
        <v>42</v>
      </c>
      <c r="B1935" s="20" t="s">
        <v>73</v>
      </c>
      <c r="C1935" s="20">
        <v>1990</v>
      </c>
      <c r="D1935" s="20">
        <v>24115</v>
      </c>
      <c r="E1935" s="21">
        <v>94177.2</v>
      </c>
      <c r="F1935" s="20">
        <v>23.1</v>
      </c>
      <c r="G1935" s="20">
        <v>977.16</v>
      </c>
    </row>
    <row r="1936" spans="1:7" x14ac:dyDescent="0.35">
      <c r="A1936" s="20" t="s">
        <v>43</v>
      </c>
      <c r="B1936" s="20" t="s">
        <v>73</v>
      </c>
      <c r="C1936" s="20">
        <v>1990</v>
      </c>
      <c r="D1936" s="20">
        <v>11033</v>
      </c>
      <c r="E1936" s="21">
        <v>83463.399999999994</v>
      </c>
      <c r="F1936" s="20">
        <v>22.8</v>
      </c>
      <c r="G1936" s="20">
        <v>165.92</v>
      </c>
    </row>
    <row r="1937" spans="1:7" x14ac:dyDescent="0.35">
      <c r="A1937" s="20" t="s">
        <v>45</v>
      </c>
      <c r="B1937" s="20" t="s">
        <v>73</v>
      </c>
      <c r="C1937" s="20">
        <v>1990</v>
      </c>
      <c r="D1937" s="20">
        <v>1250</v>
      </c>
      <c r="E1937" s="21">
        <v>11634.8</v>
      </c>
      <c r="F1937" s="20">
        <v>22.7</v>
      </c>
      <c r="G1937" s="20">
        <v>162.93</v>
      </c>
    </row>
    <row r="1938" spans="1:7" x14ac:dyDescent="0.35">
      <c r="A1938" s="20" t="s">
        <v>46</v>
      </c>
      <c r="B1938" s="20" t="s">
        <v>73</v>
      </c>
      <c r="C1938" s="20">
        <v>1990</v>
      </c>
      <c r="D1938" s="20">
        <v>580</v>
      </c>
      <c r="E1938" s="21">
        <v>6348.8</v>
      </c>
      <c r="F1938" s="20">
        <v>23</v>
      </c>
      <c r="G1938" s="20">
        <v>140.68</v>
      </c>
    </row>
    <row r="1939" spans="1:7" x14ac:dyDescent="0.35">
      <c r="A1939" s="20" t="s">
        <v>85</v>
      </c>
      <c r="B1939" s="20" t="s">
        <v>73</v>
      </c>
      <c r="C1939" s="20">
        <v>1990</v>
      </c>
      <c r="D1939" s="20">
        <v>87</v>
      </c>
      <c r="E1939" s="21">
        <v>87.7</v>
      </c>
      <c r="F1939" s="20">
        <v>21.2</v>
      </c>
      <c r="G1939" s="20">
        <v>179.59</v>
      </c>
    </row>
    <row r="1940" spans="1:7" x14ac:dyDescent="0.35">
      <c r="A1940" s="20" t="s">
        <v>87</v>
      </c>
      <c r="B1940" s="20" t="s">
        <v>73</v>
      </c>
      <c r="C1940" s="20">
        <v>1990</v>
      </c>
      <c r="D1940" s="20">
        <v>143</v>
      </c>
      <c r="E1940" s="21">
        <v>402</v>
      </c>
      <c r="F1940" s="20">
        <v>24.1</v>
      </c>
      <c r="G1940" s="20">
        <v>579.25</v>
      </c>
    </row>
    <row r="1941" spans="1:7" x14ac:dyDescent="0.35">
      <c r="A1941" s="20" t="s">
        <v>75</v>
      </c>
      <c r="B1941" s="20" t="s">
        <v>73</v>
      </c>
      <c r="C1941" s="20">
        <v>1990</v>
      </c>
      <c r="D1941" s="20">
        <v>1517</v>
      </c>
      <c r="E1941" s="21">
        <v>9009.1</v>
      </c>
      <c r="F1941" s="20">
        <v>20.7</v>
      </c>
      <c r="G1941" s="20">
        <v>418.58</v>
      </c>
    </row>
    <row r="1942" spans="1:7" x14ac:dyDescent="0.35">
      <c r="A1942" s="20" t="s">
        <v>88</v>
      </c>
      <c r="B1942" s="20" t="s">
        <v>73</v>
      </c>
      <c r="C1942" s="20">
        <v>1990</v>
      </c>
      <c r="D1942" s="20">
        <v>1424</v>
      </c>
      <c r="E1942" s="21">
        <v>5609.4</v>
      </c>
      <c r="F1942" s="20">
        <v>23.2</v>
      </c>
      <c r="G1942" s="20">
        <v>550.04</v>
      </c>
    </row>
    <row r="1943" spans="1:7" x14ac:dyDescent="0.35">
      <c r="A1943" s="20" t="s">
        <v>76</v>
      </c>
      <c r="B1943" s="20" t="s">
        <v>73</v>
      </c>
      <c r="C1943" s="20">
        <v>1990</v>
      </c>
      <c r="D1943" s="20">
        <v>12418</v>
      </c>
      <c r="E1943" s="21">
        <v>112458</v>
      </c>
      <c r="F1943" s="20">
        <v>20.2</v>
      </c>
      <c r="G1943" s="20">
        <v>184.6</v>
      </c>
    </row>
    <row r="1944" spans="1:7" x14ac:dyDescent="0.35">
      <c r="A1944" s="20" t="s">
        <v>89</v>
      </c>
      <c r="B1944" s="20" t="s">
        <v>73</v>
      </c>
      <c r="C1944" s="20">
        <v>1990</v>
      </c>
      <c r="D1944" s="20">
        <v>103</v>
      </c>
      <c r="E1944" s="21">
        <v>330.8</v>
      </c>
      <c r="F1944" s="20">
        <v>20.3</v>
      </c>
      <c r="G1944" s="20"/>
    </row>
    <row r="1945" spans="1:7" x14ac:dyDescent="0.35">
      <c r="A1945" s="20" t="s">
        <v>53</v>
      </c>
      <c r="B1945" s="20" t="s">
        <v>73</v>
      </c>
      <c r="C1945" s="20">
        <v>1990</v>
      </c>
      <c r="D1945" s="25">
        <v>78.5</v>
      </c>
      <c r="E1945" s="21">
        <v>456.2</v>
      </c>
      <c r="F1945" s="20">
        <v>23.4</v>
      </c>
      <c r="G1945" s="20">
        <v>358.43</v>
      </c>
    </row>
    <row r="1946" spans="1:7" x14ac:dyDescent="0.35">
      <c r="A1946" s="20" t="s">
        <v>54</v>
      </c>
      <c r="B1946" s="20" t="s">
        <v>73</v>
      </c>
      <c r="C1946" s="20">
        <v>1990</v>
      </c>
      <c r="D1946" s="25">
        <v>4185.5</v>
      </c>
      <c r="E1946" s="21">
        <v>15205.7</v>
      </c>
      <c r="F1946" s="20">
        <v>23.1</v>
      </c>
      <c r="G1946" s="20">
        <v>1220.3499999999999</v>
      </c>
    </row>
    <row r="1947" spans="1:7" x14ac:dyDescent="0.35">
      <c r="A1947" s="20" t="s">
        <v>77</v>
      </c>
      <c r="B1947" s="20" t="s">
        <v>73</v>
      </c>
      <c r="C1947" s="20">
        <v>1990</v>
      </c>
      <c r="D1947" s="25">
        <v>168.5</v>
      </c>
      <c r="E1947" s="21">
        <v>713.3</v>
      </c>
      <c r="F1947" s="20">
        <v>18.600000000000001</v>
      </c>
      <c r="G1947" s="20">
        <v>895.92</v>
      </c>
    </row>
    <row r="1948" spans="1:7" x14ac:dyDescent="0.35">
      <c r="A1948" s="20" t="s">
        <v>55</v>
      </c>
      <c r="B1948" s="20" t="s">
        <v>73</v>
      </c>
      <c r="C1948" s="20">
        <v>1990</v>
      </c>
      <c r="D1948" s="25">
        <v>1214</v>
      </c>
      <c r="E1948" s="21">
        <v>5448.6</v>
      </c>
      <c r="F1948" s="20">
        <v>23.7</v>
      </c>
      <c r="G1948" s="20">
        <v>158.57</v>
      </c>
    </row>
    <row r="1949" spans="1:7" x14ac:dyDescent="0.35">
      <c r="A1949" s="20" t="s">
        <v>78</v>
      </c>
      <c r="B1949" s="20" t="s">
        <v>73</v>
      </c>
      <c r="C1949" s="20">
        <v>1990</v>
      </c>
      <c r="D1949" s="25">
        <v>215.5</v>
      </c>
      <c r="E1949" s="21">
        <v>620.5</v>
      </c>
      <c r="F1949" s="20">
        <v>23.2</v>
      </c>
      <c r="G1949" s="20">
        <v>691.49</v>
      </c>
    </row>
    <row r="1950" spans="1:7" x14ac:dyDescent="0.35">
      <c r="A1950" s="20" t="s">
        <v>79</v>
      </c>
      <c r="B1950" s="20" t="s">
        <v>73</v>
      </c>
      <c r="C1950" s="20">
        <v>1990</v>
      </c>
      <c r="D1950" s="25">
        <v>60</v>
      </c>
      <c r="E1950" s="21">
        <v>110.5</v>
      </c>
      <c r="F1950" s="20">
        <v>24.7</v>
      </c>
      <c r="G1950" s="20">
        <v>387.16</v>
      </c>
    </row>
    <row r="1951" spans="1:7" x14ac:dyDescent="0.35">
      <c r="A1951" s="20" t="s">
        <v>69</v>
      </c>
      <c r="B1951" s="20" t="s">
        <v>73</v>
      </c>
      <c r="C1951" s="20">
        <v>1990</v>
      </c>
      <c r="D1951" s="20">
        <v>302</v>
      </c>
      <c r="E1951" s="21">
        <v>6076.3</v>
      </c>
      <c r="F1951" s="20">
        <v>21.1</v>
      </c>
      <c r="G1951" s="20">
        <v>158.47</v>
      </c>
    </row>
    <row r="1952" spans="1:7" x14ac:dyDescent="0.35">
      <c r="A1952" s="20" t="s">
        <v>58</v>
      </c>
      <c r="B1952" s="20" t="s">
        <v>73</v>
      </c>
      <c r="C1952" s="20">
        <v>1990</v>
      </c>
      <c r="D1952" s="25">
        <v>47.5</v>
      </c>
      <c r="E1952" s="21">
        <v>98.9</v>
      </c>
      <c r="F1952" s="20">
        <v>22.6</v>
      </c>
      <c r="G1952" s="20">
        <v>1406.63</v>
      </c>
    </row>
    <row r="1953" spans="1:7" x14ac:dyDescent="0.35">
      <c r="A1953" s="20" t="s">
        <v>59</v>
      </c>
      <c r="B1953" s="20" t="s">
        <v>73</v>
      </c>
      <c r="C1953" s="20">
        <v>1990</v>
      </c>
      <c r="D1953" s="25">
        <v>3026.5</v>
      </c>
      <c r="E1953" s="21">
        <v>9654.7999999999993</v>
      </c>
      <c r="F1953" s="20">
        <v>22.6</v>
      </c>
      <c r="G1953" s="20">
        <v>463.11</v>
      </c>
    </row>
    <row r="1954" spans="1:7" x14ac:dyDescent="0.35">
      <c r="A1954" s="20" t="s">
        <v>60</v>
      </c>
      <c r="B1954" s="20" t="s">
        <v>73</v>
      </c>
      <c r="C1954" s="20">
        <v>1990</v>
      </c>
      <c r="D1954" s="25">
        <v>8442.5</v>
      </c>
      <c r="E1954" s="21">
        <v>32294.799999999999</v>
      </c>
      <c r="F1954" s="20">
        <v>21</v>
      </c>
      <c r="G1954" s="20">
        <v>846.16</v>
      </c>
    </row>
    <row r="1955" spans="1:7" x14ac:dyDescent="0.35">
      <c r="A1955" s="20" t="s">
        <v>63</v>
      </c>
      <c r="B1955" s="20" t="s">
        <v>73</v>
      </c>
      <c r="C1955" s="20">
        <v>1990</v>
      </c>
      <c r="D1955" s="25">
        <v>870.5</v>
      </c>
      <c r="E1955" s="21">
        <v>7493.9</v>
      </c>
      <c r="F1955" s="20">
        <v>21.9</v>
      </c>
      <c r="G1955" s="20">
        <v>189.42</v>
      </c>
    </row>
    <row r="1956" spans="1:7" x14ac:dyDescent="0.35">
      <c r="A1956" s="20" t="s">
        <v>80</v>
      </c>
      <c r="B1956" s="20" t="s">
        <v>73</v>
      </c>
      <c r="C1956" s="20">
        <v>1990</v>
      </c>
      <c r="D1956" s="20">
        <v>6948</v>
      </c>
      <c r="E1956" s="21">
        <v>56582.9</v>
      </c>
      <c r="F1956" s="20">
        <v>22.8</v>
      </c>
      <c r="G1956" s="20">
        <v>201.47</v>
      </c>
    </row>
    <row r="1957" spans="1:7" x14ac:dyDescent="0.35">
      <c r="A1957" s="20" t="s">
        <v>64</v>
      </c>
      <c r="B1957" s="20" t="s">
        <v>73</v>
      </c>
      <c r="C1957" s="20">
        <v>1990</v>
      </c>
      <c r="D1957" s="20">
        <v>6881</v>
      </c>
      <c r="E1957" s="21">
        <v>52931.4</v>
      </c>
      <c r="F1957" s="20">
        <v>23.1</v>
      </c>
      <c r="G1957" s="20">
        <v>159.91</v>
      </c>
    </row>
    <row r="1958" spans="1:7" x14ac:dyDescent="0.35">
      <c r="A1958" s="20" t="s">
        <v>90</v>
      </c>
      <c r="B1958" s="20" t="s">
        <v>73</v>
      </c>
      <c r="C1958" s="20">
        <v>1990</v>
      </c>
      <c r="D1958" s="20">
        <v>749</v>
      </c>
      <c r="E1958" s="21">
        <v>6393.5</v>
      </c>
      <c r="F1958" s="20">
        <v>21</v>
      </c>
      <c r="G1958" s="20">
        <v>196.45</v>
      </c>
    </row>
    <row r="1959" spans="1:7" x14ac:dyDescent="0.35">
      <c r="A1959" s="20" t="s">
        <v>81</v>
      </c>
      <c r="B1959" s="20" t="s">
        <v>73</v>
      </c>
      <c r="C1959" s="20">
        <v>1990</v>
      </c>
      <c r="D1959" s="20">
        <v>39</v>
      </c>
      <c r="E1959" s="21">
        <v>61.2</v>
      </c>
      <c r="F1959" s="20">
        <v>23.3</v>
      </c>
      <c r="G1959" s="20"/>
    </row>
    <row r="1960" spans="1:7" x14ac:dyDescent="0.35">
      <c r="A1960" s="20" t="s">
        <v>83</v>
      </c>
      <c r="B1960" s="20" t="s">
        <v>73</v>
      </c>
      <c r="C1960" s="20">
        <v>1990</v>
      </c>
      <c r="D1960" s="20">
        <v>144</v>
      </c>
      <c r="E1960" s="21">
        <v>585.6</v>
      </c>
      <c r="F1960" s="20">
        <v>22.8</v>
      </c>
      <c r="G1960" s="20">
        <v>931.37</v>
      </c>
    </row>
    <row r="1961" spans="1:7" x14ac:dyDescent="0.35">
      <c r="A1961" s="20" t="s">
        <v>82</v>
      </c>
      <c r="B1961" s="20" t="s">
        <v>73</v>
      </c>
      <c r="C1961" s="20">
        <v>1990</v>
      </c>
      <c r="D1961" s="20">
        <v>540</v>
      </c>
      <c r="E1961" s="21">
        <v>1198.5</v>
      </c>
      <c r="F1961" s="20">
        <v>24.6</v>
      </c>
      <c r="G1961" s="20">
        <v>135.88999999999999</v>
      </c>
    </row>
    <row r="1962" spans="1:7" x14ac:dyDescent="0.35">
      <c r="A1962" s="20" t="s">
        <v>91</v>
      </c>
      <c r="B1962" s="20" t="s">
        <v>73</v>
      </c>
      <c r="C1962" s="20">
        <v>1990</v>
      </c>
      <c r="D1962" s="20">
        <v>52</v>
      </c>
      <c r="E1962" s="21">
        <v>240.9</v>
      </c>
      <c r="F1962" s="20">
        <v>23</v>
      </c>
      <c r="G1962" s="20">
        <v>107.8</v>
      </c>
    </row>
    <row r="1963" spans="1:7" x14ac:dyDescent="0.35">
      <c r="A1963" s="20" t="s">
        <v>68</v>
      </c>
      <c r="B1963" s="20" t="s">
        <v>73</v>
      </c>
      <c r="C1963" s="20">
        <v>1990</v>
      </c>
      <c r="D1963" s="20">
        <v>27989</v>
      </c>
      <c r="E1963" s="21">
        <v>185491.7</v>
      </c>
      <c r="F1963" s="20">
        <v>21.1</v>
      </c>
      <c r="G1963" s="20">
        <v>391.34</v>
      </c>
    </row>
    <row r="1964" spans="1:7" x14ac:dyDescent="0.35">
      <c r="A1964" s="20" t="s">
        <v>30</v>
      </c>
      <c r="B1964" s="20" t="s">
        <v>28</v>
      </c>
      <c r="C1964" s="20">
        <v>1989</v>
      </c>
      <c r="D1964" s="20">
        <v>2325</v>
      </c>
      <c r="E1964" s="21">
        <v>32925.4</v>
      </c>
      <c r="F1964" s="20">
        <v>15.7</v>
      </c>
      <c r="G1964" s="20">
        <v>164.84</v>
      </c>
    </row>
    <row r="1965" spans="1:7" x14ac:dyDescent="0.35">
      <c r="A1965" s="20" t="s">
        <v>31</v>
      </c>
      <c r="B1965" s="20" t="s">
        <v>28</v>
      </c>
      <c r="C1965" s="20">
        <v>1989</v>
      </c>
      <c r="D1965" s="20">
        <v>32200</v>
      </c>
      <c r="E1965" s="21">
        <v>161964.79999999999</v>
      </c>
      <c r="F1965" s="20">
        <v>21.9</v>
      </c>
      <c r="G1965" s="20">
        <v>1224.6199999999999</v>
      </c>
    </row>
    <row r="1966" spans="1:7" x14ac:dyDescent="0.35">
      <c r="A1966" s="20" t="s">
        <v>3</v>
      </c>
      <c r="B1966" s="20" t="s">
        <v>28</v>
      </c>
      <c r="C1966" s="20">
        <v>1989</v>
      </c>
      <c r="D1966" s="20">
        <v>34432</v>
      </c>
      <c r="E1966" s="21">
        <v>293863.09999999998</v>
      </c>
      <c r="F1966" s="20">
        <v>20</v>
      </c>
      <c r="G1966" s="20">
        <v>192.17</v>
      </c>
    </row>
    <row r="1967" spans="1:7" x14ac:dyDescent="0.35">
      <c r="A1967" s="20" t="s">
        <v>97</v>
      </c>
      <c r="B1967" s="20" t="s">
        <v>28</v>
      </c>
      <c r="C1967" s="20">
        <v>1989</v>
      </c>
      <c r="D1967" s="20">
        <v>1452</v>
      </c>
      <c r="E1967" s="21">
        <v>13142.1</v>
      </c>
      <c r="F1967" s="20">
        <v>21</v>
      </c>
      <c r="G1967" s="20">
        <v>156.58000000000001</v>
      </c>
    </row>
    <row r="1968" spans="1:7" x14ac:dyDescent="0.35">
      <c r="A1968" s="20" t="s">
        <v>106</v>
      </c>
      <c r="B1968" s="20" t="s">
        <v>28</v>
      </c>
      <c r="C1968" s="20">
        <v>1989</v>
      </c>
      <c r="D1968" s="20">
        <v>54</v>
      </c>
      <c r="E1968" s="21">
        <v>122.5</v>
      </c>
      <c r="F1968" s="20">
        <v>21.9</v>
      </c>
      <c r="G1968" s="20">
        <v>135</v>
      </c>
    </row>
    <row r="1969" spans="1:7" x14ac:dyDescent="0.35">
      <c r="A1969" s="20" t="s">
        <v>107</v>
      </c>
      <c r="B1969" s="20" t="s">
        <v>28</v>
      </c>
      <c r="C1969" s="20">
        <v>1989</v>
      </c>
      <c r="D1969" s="20">
        <v>91</v>
      </c>
      <c r="E1969" s="21">
        <v>298.39999999999998</v>
      </c>
      <c r="F1969" s="20">
        <v>21</v>
      </c>
      <c r="G1969" s="20">
        <v>573.83000000000004</v>
      </c>
    </row>
    <row r="1970" spans="1:7" x14ac:dyDescent="0.35">
      <c r="A1970" s="20" t="s">
        <v>4</v>
      </c>
      <c r="B1970" s="20" t="s">
        <v>28</v>
      </c>
      <c r="C1970" s="20">
        <v>1989</v>
      </c>
      <c r="D1970" s="20">
        <v>62036</v>
      </c>
      <c r="E1970" s="21">
        <v>585652.9</v>
      </c>
      <c r="F1970" s="20">
        <v>20.7</v>
      </c>
      <c r="G1970" s="20">
        <v>151.46</v>
      </c>
    </row>
    <row r="1971" spans="1:7" x14ac:dyDescent="0.35">
      <c r="A1971" s="20" t="s">
        <v>5</v>
      </c>
      <c r="B1971" s="20" t="s">
        <v>28</v>
      </c>
      <c r="C1971" s="20">
        <v>1989</v>
      </c>
      <c r="D1971" s="20">
        <v>2084</v>
      </c>
      <c r="E1971" s="21">
        <v>10318.6</v>
      </c>
      <c r="F1971" s="20">
        <v>21.6</v>
      </c>
      <c r="G1971" s="20">
        <v>587.6</v>
      </c>
    </row>
    <row r="1972" spans="1:7" x14ac:dyDescent="0.35">
      <c r="A1972" s="20" t="s">
        <v>98</v>
      </c>
      <c r="B1972" s="20" t="s">
        <v>28</v>
      </c>
      <c r="C1972" s="20">
        <v>1989</v>
      </c>
      <c r="D1972" s="20">
        <v>639</v>
      </c>
      <c r="E1972" s="21">
        <v>2613.8000000000002</v>
      </c>
      <c r="F1972" s="20">
        <v>20.2</v>
      </c>
      <c r="G1972" s="20">
        <v>202.21</v>
      </c>
    </row>
    <row r="1973" spans="1:7" x14ac:dyDescent="0.35">
      <c r="A1973" s="20" t="s">
        <v>99</v>
      </c>
      <c r="B1973" s="20" t="s">
        <v>28</v>
      </c>
      <c r="C1973" s="20">
        <v>1989</v>
      </c>
      <c r="D1973" s="20">
        <v>174</v>
      </c>
      <c r="E1973" s="21">
        <v>1507.9</v>
      </c>
      <c r="F1973" s="20">
        <v>17.5</v>
      </c>
      <c r="G1973" s="20">
        <v>300.87</v>
      </c>
    </row>
    <row r="1974" spans="1:7" x14ac:dyDescent="0.35">
      <c r="A1974" s="20" t="s">
        <v>8</v>
      </c>
      <c r="B1974" s="20" t="s">
        <v>28</v>
      </c>
      <c r="C1974" s="20">
        <v>1989</v>
      </c>
      <c r="D1974" s="20">
        <v>2125</v>
      </c>
      <c r="E1974" s="21">
        <v>17764.7</v>
      </c>
      <c r="F1974" s="20">
        <v>20.3</v>
      </c>
      <c r="G1974" s="20">
        <v>169.16</v>
      </c>
    </row>
    <row r="1975" spans="1:7" x14ac:dyDescent="0.35">
      <c r="A1975" s="20" t="s">
        <v>33</v>
      </c>
      <c r="B1975" s="20" t="s">
        <v>28</v>
      </c>
      <c r="C1975" s="20">
        <v>1989</v>
      </c>
      <c r="D1975" s="20">
        <v>1360</v>
      </c>
      <c r="E1975" s="21">
        <v>9925.2999999999993</v>
      </c>
      <c r="F1975" s="20">
        <v>21.3</v>
      </c>
      <c r="G1975" s="20">
        <v>303.75</v>
      </c>
    </row>
    <row r="1976" spans="1:7" x14ac:dyDescent="0.35">
      <c r="A1976" s="20" t="s">
        <v>11</v>
      </c>
      <c r="B1976" s="20" t="s">
        <v>28</v>
      </c>
      <c r="C1976" s="20">
        <v>1989</v>
      </c>
      <c r="D1976" s="20">
        <v>35</v>
      </c>
      <c r="E1976" s="21">
        <v>219</v>
      </c>
      <c r="F1976" s="20">
        <v>21.5</v>
      </c>
      <c r="G1976" s="20">
        <v>322.29000000000002</v>
      </c>
    </row>
    <row r="1977" spans="1:7" x14ac:dyDescent="0.35">
      <c r="A1977" s="20" t="s">
        <v>23</v>
      </c>
      <c r="B1977" s="20" t="s">
        <v>28</v>
      </c>
      <c r="C1977" s="20">
        <v>1989</v>
      </c>
      <c r="D1977" s="20">
        <v>155</v>
      </c>
      <c r="E1977" s="21">
        <v>1263.8</v>
      </c>
      <c r="F1977" s="20">
        <v>20.399999999999999</v>
      </c>
      <c r="G1977" s="20">
        <v>191.3</v>
      </c>
    </row>
    <row r="1978" spans="1:7" x14ac:dyDescent="0.35">
      <c r="A1978" s="20" t="s">
        <v>34</v>
      </c>
      <c r="B1978" s="20" t="s">
        <v>28</v>
      </c>
      <c r="C1978" s="20">
        <v>1989</v>
      </c>
      <c r="D1978" s="20">
        <v>1509</v>
      </c>
      <c r="E1978" s="21">
        <v>10061.9</v>
      </c>
      <c r="F1978" s="20">
        <v>20.6</v>
      </c>
      <c r="G1978" s="20">
        <v>133.38</v>
      </c>
    </row>
    <row r="1979" spans="1:7" x14ac:dyDescent="0.35">
      <c r="A1979" s="20" t="s">
        <v>13</v>
      </c>
      <c r="B1979" s="20" t="s">
        <v>28</v>
      </c>
      <c r="C1979" s="20">
        <v>1989</v>
      </c>
      <c r="D1979" s="20">
        <v>1897</v>
      </c>
      <c r="E1979" s="21">
        <v>6757.6</v>
      </c>
      <c r="F1979" s="20">
        <v>21.1</v>
      </c>
      <c r="G1979" s="20">
        <v>750.76</v>
      </c>
    </row>
    <row r="1980" spans="1:7" x14ac:dyDescent="0.35">
      <c r="A1980" s="20" t="s">
        <v>15</v>
      </c>
      <c r="B1980" s="20" t="s">
        <v>28</v>
      </c>
      <c r="C1980" s="20">
        <v>1989</v>
      </c>
      <c r="D1980" s="20">
        <v>13051</v>
      </c>
      <c r="E1980" s="21">
        <v>83167</v>
      </c>
      <c r="F1980" s="20">
        <v>21.6</v>
      </c>
      <c r="G1980" s="20">
        <v>571.19000000000005</v>
      </c>
    </row>
    <row r="1981" spans="1:7" x14ac:dyDescent="0.35">
      <c r="A1981" s="20" t="s">
        <v>36</v>
      </c>
      <c r="B1981" s="20" t="s">
        <v>28</v>
      </c>
      <c r="C1981" s="20">
        <v>1989</v>
      </c>
      <c r="D1981" s="20">
        <v>126</v>
      </c>
      <c r="E1981" s="21">
        <v>288</v>
      </c>
      <c r="F1981" s="20">
        <v>20.9</v>
      </c>
      <c r="G1981" s="20">
        <v>287.64</v>
      </c>
    </row>
    <row r="1982" spans="1:7" x14ac:dyDescent="0.35">
      <c r="A1982" s="20" t="s">
        <v>17</v>
      </c>
      <c r="B1982" s="20" t="s">
        <v>28</v>
      </c>
      <c r="C1982" s="20">
        <v>1989</v>
      </c>
      <c r="D1982" s="20">
        <v>2248</v>
      </c>
      <c r="E1982" s="21">
        <v>14081.6</v>
      </c>
      <c r="F1982" s="20">
        <v>20.9</v>
      </c>
      <c r="G1982" s="20">
        <v>310.63</v>
      </c>
    </row>
    <row r="1983" spans="1:7" x14ac:dyDescent="0.35">
      <c r="A1983" s="20" t="s">
        <v>100</v>
      </c>
      <c r="B1983" s="20" t="s">
        <v>28</v>
      </c>
      <c r="C1983" s="20">
        <v>1989</v>
      </c>
      <c r="D1983" s="20">
        <v>761</v>
      </c>
      <c r="E1983" s="21">
        <v>5300.3</v>
      </c>
      <c r="F1983" s="20">
        <v>21.1</v>
      </c>
      <c r="G1983" s="20">
        <v>143.61000000000001</v>
      </c>
    </row>
    <row r="1984" spans="1:7" x14ac:dyDescent="0.35">
      <c r="A1984" s="20" t="s">
        <v>101</v>
      </c>
      <c r="B1984" s="20" t="s">
        <v>28</v>
      </c>
      <c r="C1984" s="20">
        <v>1989</v>
      </c>
      <c r="D1984" s="20">
        <v>231</v>
      </c>
      <c r="E1984" s="21">
        <v>842.8</v>
      </c>
      <c r="F1984" s="20">
        <v>21.7</v>
      </c>
      <c r="G1984" s="20">
        <v>359.92</v>
      </c>
    </row>
    <row r="1985" spans="1:7" x14ac:dyDescent="0.35">
      <c r="A1985" s="20" t="s">
        <v>18</v>
      </c>
      <c r="B1985" s="20" t="s">
        <v>28</v>
      </c>
      <c r="C1985" s="20">
        <v>1989</v>
      </c>
      <c r="D1985" s="20">
        <v>30</v>
      </c>
      <c r="E1985" s="21">
        <v>568</v>
      </c>
      <c r="F1985" s="20">
        <v>19.3</v>
      </c>
      <c r="G1985" s="20">
        <v>383.24</v>
      </c>
    </row>
    <row r="1986" spans="1:7" x14ac:dyDescent="0.35">
      <c r="A1986" s="20" t="s">
        <v>38</v>
      </c>
      <c r="B1986" s="20" t="s">
        <v>28</v>
      </c>
      <c r="C1986" s="20">
        <v>1989</v>
      </c>
      <c r="D1986" s="20">
        <v>5964</v>
      </c>
      <c r="E1986" s="21">
        <v>19145.099999999999</v>
      </c>
      <c r="F1986" s="20">
        <v>22</v>
      </c>
      <c r="G1986" s="20">
        <v>512.21</v>
      </c>
    </row>
    <row r="1987" spans="1:7" x14ac:dyDescent="0.35">
      <c r="A1987" s="20" t="s">
        <v>74</v>
      </c>
      <c r="B1987" s="20" t="s">
        <v>73</v>
      </c>
      <c r="C1987" s="20">
        <v>1989</v>
      </c>
      <c r="D1987" s="20">
        <v>2223</v>
      </c>
      <c r="E1987" s="21">
        <v>2575.4</v>
      </c>
      <c r="F1987" s="20">
        <v>21.8</v>
      </c>
      <c r="G1987" s="20">
        <v>149.41</v>
      </c>
    </row>
    <row r="1988" spans="1:7" x14ac:dyDescent="0.35">
      <c r="A1988" s="20" t="s">
        <v>40</v>
      </c>
      <c r="B1988" s="20" t="s">
        <v>73</v>
      </c>
      <c r="C1988" s="20">
        <v>1989</v>
      </c>
      <c r="D1988" s="20">
        <v>10707</v>
      </c>
      <c r="E1988" s="21">
        <v>91730.7</v>
      </c>
      <c r="F1988" s="20">
        <v>22.5</v>
      </c>
      <c r="G1988" s="20">
        <v>185.83</v>
      </c>
    </row>
    <row r="1989" spans="1:7" x14ac:dyDescent="0.35">
      <c r="A1989" s="20" t="s">
        <v>41</v>
      </c>
      <c r="B1989" s="20" t="s">
        <v>73</v>
      </c>
      <c r="C1989" s="20">
        <v>1989</v>
      </c>
      <c r="D1989" s="20">
        <v>973</v>
      </c>
      <c r="E1989" s="21">
        <v>4250.3999999999996</v>
      </c>
      <c r="F1989" s="20">
        <v>23.1</v>
      </c>
      <c r="G1989" s="20">
        <v>1244.44</v>
      </c>
    </row>
    <row r="1990" spans="1:7" x14ac:dyDescent="0.35">
      <c r="A1990" s="20" t="s">
        <v>42</v>
      </c>
      <c r="B1990" s="20" t="s">
        <v>73</v>
      </c>
      <c r="C1990" s="20">
        <v>1989</v>
      </c>
      <c r="D1990" s="20">
        <v>22872</v>
      </c>
      <c r="E1990" s="21">
        <v>101853.3</v>
      </c>
      <c r="F1990" s="20">
        <v>22.4</v>
      </c>
      <c r="G1990" s="20">
        <v>1032.1500000000001</v>
      </c>
    </row>
    <row r="1991" spans="1:7" x14ac:dyDescent="0.35">
      <c r="A1991" s="20" t="s">
        <v>43</v>
      </c>
      <c r="B1991" s="20" t="s">
        <v>73</v>
      </c>
      <c r="C1991" s="20">
        <v>1989</v>
      </c>
      <c r="D1991" s="20">
        <v>11624</v>
      </c>
      <c r="E1991" s="21">
        <v>88827.1</v>
      </c>
      <c r="F1991" s="20">
        <v>21.2</v>
      </c>
      <c r="G1991" s="20">
        <v>193.92</v>
      </c>
    </row>
    <row r="1992" spans="1:7" x14ac:dyDescent="0.35">
      <c r="A1992" s="20" t="s">
        <v>45</v>
      </c>
      <c r="B1992" s="20" t="s">
        <v>73</v>
      </c>
      <c r="C1992" s="20">
        <v>1989</v>
      </c>
      <c r="D1992" s="20">
        <v>1312</v>
      </c>
      <c r="E1992" s="21">
        <v>8203.2000000000007</v>
      </c>
      <c r="F1992" s="20">
        <v>24.2</v>
      </c>
      <c r="G1992" s="20">
        <v>176.33</v>
      </c>
    </row>
    <row r="1993" spans="1:7" x14ac:dyDescent="0.35">
      <c r="A1993" s="20" t="s">
        <v>46</v>
      </c>
      <c r="B1993" s="20" t="s">
        <v>73</v>
      </c>
      <c r="C1993" s="20">
        <v>1989</v>
      </c>
      <c r="D1993" s="20">
        <v>586</v>
      </c>
      <c r="E1993" s="21">
        <v>5012.2</v>
      </c>
      <c r="F1993" s="20">
        <v>24.4</v>
      </c>
      <c r="G1993" s="20">
        <v>157.54</v>
      </c>
    </row>
    <row r="1994" spans="1:7" x14ac:dyDescent="0.35">
      <c r="A1994" s="20" t="s">
        <v>47</v>
      </c>
      <c r="B1994" s="20" t="s">
        <v>73</v>
      </c>
      <c r="C1994" s="20">
        <v>1989</v>
      </c>
      <c r="D1994" s="20">
        <v>63</v>
      </c>
      <c r="E1994" s="21">
        <v>91.3</v>
      </c>
      <c r="F1994" s="20">
        <v>21.5</v>
      </c>
      <c r="G1994" s="20">
        <v>658.05</v>
      </c>
    </row>
    <row r="1995" spans="1:7" x14ac:dyDescent="0.35">
      <c r="A1995" s="20" t="s">
        <v>85</v>
      </c>
      <c r="B1995" s="20" t="s">
        <v>73</v>
      </c>
      <c r="C1995" s="20">
        <v>1989</v>
      </c>
      <c r="D1995" s="20">
        <v>87</v>
      </c>
      <c r="E1995" s="21">
        <v>394.4</v>
      </c>
      <c r="F1995" s="20">
        <v>21.2</v>
      </c>
      <c r="G1995" s="20">
        <v>157.35</v>
      </c>
    </row>
    <row r="1996" spans="1:7" x14ac:dyDescent="0.35">
      <c r="A1996" s="20" t="s">
        <v>87</v>
      </c>
      <c r="B1996" s="20" t="s">
        <v>73</v>
      </c>
      <c r="C1996" s="20">
        <v>1989</v>
      </c>
      <c r="D1996" s="20">
        <v>193</v>
      </c>
      <c r="E1996" s="21">
        <v>719.2</v>
      </c>
      <c r="F1996" s="20">
        <v>21.6</v>
      </c>
      <c r="G1996" s="20">
        <v>295.23</v>
      </c>
    </row>
    <row r="1997" spans="1:7" x14ac:dyDescent="0.35">
      <c r="A1997" s="20" t="s">
        <v>75</v>
      </c>
      <c r="B1997" s="20" t="s">
        <v>73</v>
      </c>
      <c r="C1997" s="20">
        <v>1989</v>
      </c>
      <c r="D1997" s="20">
        <v>1606</v>
      </c>
      <c r="E1997" s="21">
        <v>9968.2999999999993</v>
      </c>
      <c r="F1997" s="20">
        <v>20.399999999999999</v>
      </c>
      <c r="G1997" s="20">
        <v>422.97</v>
      </c>
    </row>
    <row r="1998" spans="1:7" x14ac:dyDescent="0.35">
      <c r="A1998" s="20" t="s">
        <v>88</v>
      </c>
      <c r="B1998" s="20" t="s">
        <v>73</v>
      </c>
      <c r="C1998" s="20">
        <v>1989</v>
      </c>
      <c r="D1998" s="20">
        <v>1453</v>
      </c>
      <c r="E1998" s="21">
        <v>6921.6</v>
      </c>
      <c r="F1998" s="20">
        <v>21.9</v>
      </c>
      <c r="G1998" s="20">
        <v>610.74</v>
      </c>
    </row>
    <row r="1999" spans="1:7" x14ac:dyDescent="0.35">
      <c r="A1999" s="20" t="s">
        <v>76</v>
      </c>
      <c r="B1999" s="20" t="s">
        <v>73</v>
      </c>
      <c r="C1999" s="20">
        <v>1989</v>
      </c>
      <c r="D1999" s="20">
        <v>12425</v>
      </c>
      <c r="E1999" s="21">
        <v>129396.1</v>
      </c>
      <c r="F1999" s="20">
        <v>19.8</v>
      </c>
      <c r="G1999" s="20">
        <v>190.36</v>
      </c>
    </row>
    <row r="2000" spans="1:7" x14ac:dyDescent="0.35">
      <c r="A2000" s="20" t="s">
        <v>89</v>
      </c>
      <c r="B2000" s="20" t="s">
        <v>73</v>
      </c>
      <c r="C2000" s="20">
        <v>1989</v>
      </c>
      <c r="D2000" s="20">
        <v>10</v>
      </c>
      <c r="E2000" s="21"/>
      <c r="F2000" s="20"/>
      <c r="G2000" s="20"/>
    </row>
    <row r="2001" spans="1:7" x14ac:dyDescent="0.35">
      <c r="A2001" s="20" t="s">
        <v>53</v>
      </c>
      <c r="B2001" s="20" t="s">
        <v>73</v>
      </c>
      <c r="C2001" s="20">
        <v>1989</v>
      </c>
      <c r="D2001" s="20">
        <v>71</v>
      </c>
      <c r="E2001" s="21">
        <v>408.6</v>
      </c>
      <c r="F2001" s="20">
        <v>23</v>
      </c>
      <c r="G2001" s="20">
        <v>380.34</v>
      </c>
    </row>
    <row r="2002" spans="1:7" x14ac:dyDescent="0.35">
      <c r="A2002" s="20" t="s">
        <v>54</v>
      </c>
      <c r="B2002" s="20" t="s">
        <v>73</v>
      </c>
      <c r="C2002" s="20">
        <v>1989</v>
      </c>
      <c r="D2002" s="20">
        <v>3300</v>
      </c>
      <c r="E2002" s="21">
        <v>15530.3</v>
      </c>
      <c r="F2002" s="20">
        <v>22.8</v>
      </c>
      <c r="G2002" s="20">
        <v>1133.1600000000001</v>
      </c>
    </row>
    <row r="2003" spans="1:7" x14ac:dyDescent="0.35">
      <c r="A2003" s="20" t="s">
        <v>77</v>
      </c>
      <c r="B2003" s="20" t="s">
        <v>73</v>
      </c>
      <c r="C2003" s="20">
        <v>1989</v>
      </c>
      <c r="D2003" s="20">
        <v>140</v>
      </c>
      <c r="E2003" s="21">
        <v>911.6</v>
      </c>
      <c r="F2003" s="20">
        <v>18.3</v>
      </c>
      <c r="G2003" s="20">
        <v>821.41</v>
      </c>
    </row>
    <row r="2004" spans="1:7" x14ac:dyDescent="0.35">
      <c r="A2004" s="20" t="s">
        <v>55</v>
      </c>
      <c r="B2004" s="20" t="s">
        <v>73</v>
      </c>
      <c r="C2004" s="20">
        <v>1989</v>
      </c>
      <c r="D2004" s="20">
        <v>1307</v>
      </c>
      <c r="E2004" s="21">
        <v>5883.5</v>
      </c>
      <c r="F2004" s="20">
        <v>22.6</v>
      </c>
      <c r="G2004" s="20">
        <v>164.52</v>
      </c>
    </row>
    <row r="2005" spans="1:7" x14ac:dyDescent="0.35">
      <c r="A2005" s="20" t="s">
        <v>78</v>
      </c>
      <c r="B2005" s="20" t="s">
        <v>73</v>
      </c>
      <c r="C2005" s="20">
        <v>1989</v>
      </c>
      <c r="D2005" s="20">
        <v>211</v>
      </c>
      <c r="E2005" s="21">
        <v>816.5</v>
      </c>
      <c r="F2005" s="20">
        <v>23</v>
      </c>
      <c r="G2005" s="20">
        <v>486.34</v>
      </c>
    </row>
    <row r="2006" spans="1:7" x14ac:dyDescent="0.35">
      <c r="A2006" s="20" t="s">
        <v>79</v>
      </c>
      <c r="B2006" s="20" t="s">
        <v>73</v>
      </c>
      <c r="C2006" s="20">
        <v>1989</v>
      </c>
      <c r="D2006" s="20">
        <v>57</v>
      </c>
      <c r="E2006" s="21">
        <v>120.8</v>
      </c>
      <c r="F2006" s="20">
        <v>21.8</v>
      </c>
      <c r="G2006" s="20">
        <v>371.07</v>
      </c>
    </row>
    <row r="2007" spans="1:7" x14ac:dyDescent="0.35">
      <c r="A2007" s="20" t="s">
        <v>69</v>
      </c>
      <c r="B2007" s="20" t="s">
        <v>73</v>
      </c>
      <c r="C2007" s="20">
        <v>1989</v>
      </c>
      <c r="D2007" s="20">
        <v>298</v>
      </c>
      <c r="E2007" s="21">
        <v>4713.3</v>
      </c>
      <c r="F2007" s="20">
        <v>21.6</v>
      </c>
      <c r="G2007" s="20">
        <v>199.19</v>
      </c>
    </row>
    <row r="2008" spans="1:7" x14ac:dyDescent="0.35">
      <c r="A2008" s="20" t="s">
        <v>58</v>
      </c>
      <c r="B2008" s="20" t="s">
        <v>73</v>
      </c>
      <c r="C2008" s="20">
        <v>1989</v>
      </c>
      <c r="D2008" s="20">
        <v>26</v>
      </c>
      <c r="E2008" s="21">
        <v>99.2</v>
      </c>
      <c r="F2008" s="20">
        <v>21</v>
      </c>
      <c r="G2008" s="20">
        <v>1230.4000000000001</v>
      </c>
    </row>
    <row r="2009" spans="1:7" x14ac:dyDescent="0.35">
      <c r="A2009" s="20" t="s">
        <v>59</v>
      </c>
      <c r="B2009" s="20" t="s">
        <v>73</v>
      </c>
      <c r="C2009" s="20">
        <v>1989</v>
      </c>
      <c r="D2009" s="20">
        <v>3229</v>
      </c>
      <c r="E2009" s="21">
        <v>12568.7</v>
      </c>
      <c r="F2009" s="20">
        <v>21.8</v>
      </c>
      <c r="G2009" s="20">
        <v>421.12</v>
      </c>
    </row>
    <row r="2010" spans="1:7" x14ac:dyDescent="0.35">
      <c r="A2010" s="20" t="s">
        <v>60</v>
      </c>
      <c r="B2010" s="20" t="s">
        <v>73</v>
      </c>
      <c r="C2010" s="20">
        <v>1989</v>
      </c>
      <c r="D2010" s="20">
        <v>8363</v>
      </c>
      <c r="E2010" s="21">
        <v>40286.199999999997</v>
      </c>
      <c r="F2010" s="20">
        <v>20.399999999999999</v>
      </c>
      <c r="G2010" s="20">
        <v>797.93</v>
      </c>
    </row>
    <row r="2011" spans="1:7" x14ac:dyDescent="0.35">
      <c r="A2011" s="20" t="s">
        <v>63</v>
      </c>
      <c r="B2011" s="20" t="s">
        <v>73</v>
      </c>
      <c r="C2011" s="20">
        <v>1989</v>
      </c>
      <c r="D2011" s="20">
        <v>898</v>
      </c>
      <c r="E2011" s="21">
        <v>6596.7</v>
      </c>
      <c r="F2011" s="20">
        <v>22.5</v>
      </c>
      <c r="G2011" s="20">
        <v>217.53</v>
      </c>
    </row>
    <row r="2012" spans="1:7" x14ac:dyDescent="0.35">
      <c r="A2012" s="20" t="s">
        <v>80</v>
      </c>
      <c r="B2012" s="20" t="s">
        <v>73</v>
      </c>
      <c r="C2012" s="20">
        <v>1989</v>
      </c>
      <c r="D2012" s="20">
        <v>7030</v>
      </c>
      <c r="E2012" s="21">
        <v>62337.3</v>
      </c>
      <c r="F2012" s="20">
        <v>22.5</v>
      </c>
      <c r="G2012" s="20">
        <v>219.42</v>
      </c>
    </row>
    <row r="2013" spans="1:7" x14ac:dyDescent="0.35">
      <c r="A2013" s="20" t="s">
        <v>64</v>
      </c>
      <c r="B2013" s="20" t="s">
        <v>73</v>
      </c>
      <c r="C2013" s="20">
        <v>1989</v>
      </c>
      <c r="D2013" s="20">
        <v>7037</v>
      </c>
      <c r="E2013" s="21">
        <v>49717.599999999999</v>
      </c>
      <c r="F2013" s="20">
        <v>22.6</v>
      </c>
      <c r="G2013" s="20">
        <v>188.27</v>
      </c>
    </row>
    <row r="2014" spans="1:7" x14ac:dyDescent="0.35">
      <c r="A2014" s="20" t="s">
        <v>90</v>
      </c>
      <c r="B2014" s="20" t="s">
        <v>73</v>
      </c>
      <c r="C2014" s="20">
        <v>1989</v>
      </c>
      <c r="D2014" s="20">
        <v>871</v>
      </c>
      <c r="E2014" s="21">
        <v>7388.4</v>
      </c>
      <c r="F2014" s="20">
        <v>21</v>
      </c>
      <c r="G2014" s="20">
        <v>220.97</v>
      </c>
    </row>
    <row r="2015" spans="1:7" x14ac:dyDescent="0.35">
      <c r="A2015" s="20" t="s">
        <v>116</v>
      </c>
      <c r="B2015" s="20" t="s">
        <v>73</v>
      </c>
      <c r="C2015" s="20">
        <v>1989</v>
      </c>
      <c r="D2015" s="20">
        <v>50</v>
      </c>
      <c r="E2015" s="21">
        <v>314.8</v>
      </c>
      <c r="F2015" s="20">
        <v>22.2</v>
      </c>
      <c r="G2015" s="20">
        <v>177.14</v>
      </c>
    </row>
    <row r="2016" spans="1:7" x14ac:dyDescent="0.35">
      <c r="A2016" s="20" t="s">
        <v>83</v>
      </c>
      <c r="B2016" s="20" t="s">
        <v>73</v>
      </c>
      <c r="C2016" s="20">
        <v>1989</v>
      </c>
      <c r="D2016" s="20">
        <v>133</v>
      </c>
      <c r="E2016" s="21">
        <v>396.4</v>
      </c>
      <c r="F2016" s="20">
        <v>22.9</v>
      </c>
      <c r="G2016" s="20">
        <v>697.87</v>
      </c>
    </row>
    <row r="2017" spans="1:7" x14ac:dyDescent="0.35">
      <c r="A2017" s="20" t="s">
        <v>82</v>
      </c>
      <c r="B2017" s="20" t="s">
        <v>73</v>
      </c>
      <c r="C2017" s="20">
        <v>1989</v>
      </c>
      <c r="D2017" s="20">
        <v>568</v>
      </c>
      <c r="E2017" s="21">
        <v>1488.5</v>
      </c>
      <c r="F2017" s="20">
        <v>22.4</v>
      </c>
      <c r="G2017" s="20">
        <v>141.25</v>
      </c>
    </row>
    <row r="2018" spans="1:7" x14ac:dyDescent="0.35">
      <c r="A2018" s="20" t="s">
        <v>91</v>
      </c>
      <c r="B2018" s="20" t="s">
        <v>73</v>
      </c>
      <c r="C2018" s="20">
        <v>1989</v>
      </c>
      <c r="D2018" s="20">
        <v>77</v>
      </c>
      <c r="E2018" s="21">
        <v>277.60000000000002</v>
      </c>
      <c r="F2018" s="20">
        <v>22.5</v>
      </c>
      <c r="G2018" s="20">
        <v>175</v>
      </c>
    </row>
    <row r="2019" spans="1:7" x14ac:dyDescent="0.35">
      <c r="A2019" s="20" t="s">
        <v>68</v>
      </c>
      <c r="B2019" s="20" t="s">
        <v>73</v>
      </c>
      <c r="C2019" s="20">
        <v>1989</v>
      </c>
      <c r="D2019" s="20">
        <v>25446</v>
      </c>
      <c r="E2019" s="21">
        <v>210915.5</v>
      </c>
      <c r="F2019" s="20">
        <v>18.7</v>
      </c>
      <c r="G2019" s="20">
        <v>545.6</v>
      </c>
    </row>
    <row r="2020" spans="1:7" x14ac:dyDescent="0.35">
      <c r="A2020" s="20" t="s">
        <v>30</v>
      </c>
      <c r="B2020" s="20" t="s">
        <v>28</v>
      </c>
      <c r="C2020" s="20">
        <v>1988</v>
      </c>
      <c r="D2020" s="20">
        <v>2356</v>
      </c>
      <c r="E2020" s="21">
        <v>30856.2</v>
      </c>
      <c r="F2020" s="20">
        <v>15.7</v>
      </c>
      <c r="G2020" s="20">
        <v>169.74</v>
      </c>
    </row>
    <row r="2021" spans="1:7" x14ac:dyDescent="0.35">
      <c r="A2021" s="20" t="s">
        <v>31</v>
      </c>
      <c r="B2021" s="20" t="s">
        <v>28</v>
      </c>
      <c r="C2021" s="20">
        <v>1988</v>
      </c>
      <c r="D2021" s="20">
        <v>29424</v>
      </c>
      <c r="E2021" s="21">
        <v>115403.9</v>
      </c>
      <c r="F2021" s="20">
        <v>22.4</v>
      </c>
      <c r="G2021" s="20">
        <v>1122.3599999999999</v>
      </c>
    </row>
    <row r="2022" spans="1:7" x14ac:dyDescent="0.35">
      <c r="A2022" s="20" t="s">
        <v>3</v>
      </c>
      <c r="B2022" s="20" t="s">
        <v>28</v>
      </c>
      <c r="C2022" s="20">
        <v>1988</v>
      </c>
      <c r="D2022" s="20">
        <v>36145</v>
      </c>
      <c r="E2022" s="21">
        <v>306013.2</v>
      </c>
      <c r="F2022" s="20">
        <v>20</v>
      </c>
      <c r="G2022" s="20">
        <v>181.22</v>
      </c>
    </row>
    <row r="2023" spans="1:7" x14ac:dyDescent="0.35">
      <c r="A2023" s="20" t="s">
        <v>97</v>
      </c>
      <c r="B2023" s="20" t="s">
        <v>28</v>
      </c>
      <c r="C2023" s="20">
        <v>1988</v>
      </c>
      <c r="D2023" s="20">
        <v>1618</v>
      </c>
      <c r="E2023" s="21">
        <v>18172.2</v>
      </c>
      <c r="F2023" s="20">
        <v>19.100000000000001</v>
      </c>
      <c r="G2023" s="20">
        <v>151.82</v>
      </c>
    </row>
    <row r="2024" spans="1:7" x14ac:dyDescent="0.35">
      <c r="A2024" s="20" t="s">
        <v>106</v>
      </c>
      <c r="B2024" s="20" t="s">
        <v>28</v>
      </c>
      <c r="C2024" s="20">
        <v>1988</v>
      </c>
      <c r="D2024" s="20">
        <v>54</v>
      </c>
      <c r="E2024" s="21">
        <v>48.7</v>
      </c>
      <c r="F2024" s="20">
        <v>21.4</v>
      </c>
      <c r="G2024" s="20">
        <v>115</v>
      </c>
    </row>
    <row r="2025" spans="1:7" x14ac:dyDescent="0.35">
      <c r="A2025" s="20" t="s">
        <v>107</v>
      </c>
      <c r="B2025" s="20" t="s">
        <v>28</v>
      </c>
      <c r="C2025" s="20">
        <v>1988</v>
      </c>
      <c r="D2025" s="20">
        <v>100</v>
      </c>
      <c r="E2025" s="21">
        <v>324.89999999999998</v>
      </c>
      <c r="F2025" s="20">
        <v>22</v>
      </c>
      <c r="G2025" s="20">
        <v>677.8</v>
      </c>
    </row>
    <row r="2026" spans="1:7" x14ac:dyDescent="0.35">
      <c r="A2026" s="20" t="s">
        <v>108</v>
      </c>
      <c r="B2026" s="20" t="s">
        <v>28</v>
      </c>
      <c r="C2026" s="20">
        <v>1988</v>
      </c>
      <c r="D2026" s="20">
        <v>64</v>
      </c>
      <c r="E2026" s="21">
        <v>361</v>
      </c>
      <c r="F2026" s="20">
        <v>17.100000000000001</v>
      </c>
      <c r="G2026" s="20">
        <v>237.8</v>
      </c>
    </row>
    <row r="2027" spans="1:7" x14ac:dyDescent="0.35">
      <c r="A2027" s="20" t="s">
        <v>4</v>
      </c>
      <c r="B2027" s="20" t="s">
        <v>28</v>
      </c>
      <c r="C2027" s="20">
        <v>1988</v>
      </c>
      <c r="D2027" s="20">
        <v>65811</v>
      </c>
      <c r="E2027" s="21">
        <v>702090.7</v>
      </c>
      <c r="F2027" s="20">
        <v>20.100000000000001</v>
      </c>
      <c r="G2027" s="20">
        <v>138.79</v>
      </c>
    </row>
    <row r="2028" spans="1:7" x14ac:dyDescent="0.35">
      <c r="A2028" s="20" t="s">
        <v>5</v>
      </c>
      <c r="B2028" s="20" t="s">
        <v>28</v>
      </c>
      <c r="C2028" s="20">
        <v>1988</v>
      </c>
      <c r="D2028" s="20">
        <v>2672</v>
      </c>
      <c r="E2028" s="21">
        <v>10617.4</v>
      </c>
      <c r="F2028" s="20">
        <v>21.5</v>
      </c>
      <c r="G2028" s="20">
        <v>453.17</v>
      </c>
    </row>
    <row r="2029" spans="1:7" x14ac:dyDescent="0.35">
      <c r="A2029" s="20" t="s">
        <v>98</v>
      </c>
      <c r="B2029" s="20" t="s">
        <v>28</v>
      </c>
      <c r="C2029" s="20">
        <v>1988</v>
      </c>
      <c r="D2029" s="20">
        <v>754</v>
      </c>
      <c r="E2029" s="21">
        <v>6721.1</v>
      </c>
      <c r="F2029" s="20">
        <v>20.399999999999999</v>
      </c>
      <c r="G2029" s="20">
        <v>276.38</v>
      </c>
    </row>
    <row r="2030" spans="1:7" x14ac:dyDescent="0.35">
      <c r="A2030" s="20" t="s">
        <v>99</v>
      </c>
      <c r="B2030" s="20" t="s">
        <v>28</v>
      </c>
      <c r="C2030" s="20">
        <v>1988</v>
      </c>
      <c r="D2030" s="20">
        <v>219</v>
      </c>
      <c r="E2030" s="21">
        <v>1900.1</v>
      </c>
      <c r="F2030" s="20">
        <v>17.399999999999999</v>
      </c>
      <c r="G2030" s="20">
        <v>253.6</v>
      </c>
    </row>
    <row r="2031" spans="1:7" x14ac:dyDescent="0.35">
      <c r="A2031" s="20" t="s">
        <v>8</v>
      </c>
      <c r="B2031" s="20" t="s">
        <v>28</v>
      </c>
      <c r="C2031" s="20">
        <v>1988</v>
      </c>
      <c r="D2031" s="20">
        <v>1765</v>
      </c>
      <c r="E2031" s="21">
        <v>19323.599999999999</v>
      </c>
      <c r="F2031" s="20">
        <v>19.7</v>
      </c>
      <c r="G2031" s="20">
        <v>189.5</v>
      </c>
    </row>
    <row r="2032" spans="1:7" x14ac:dyDescent="0.35">
      <c r="A2032" s="20" t="s">
        <v>33</v>
      </c>
      <c r="B2032" s="20" t="s">
        <v>28</v>
      </c>
      <c r="C2032" s="20">
        <v>1988</v>
      </c>
      <c r="D2032" s="20">
        <v>1448</v>
      </c>
      <c r="E2032" s="21">
        <v>8534.5</v>
      </c>
      <c r="F2032" s="20">
        <v>20.9</v>
      </c>
      <c r="G2032" s="20">
        <v>258.20999999999998</v>
      </c>
    </row>
    <row r="2033" spans="1:7" x14ac:dyDescent="0.35">
      <c r="A2033" s="20" t="s">
        <v>11</v>
      </c>
      <c r="B2033" s="20" t="s">
        <v>28</v>
      </c>
      <c r="C2033" s="20">
        <v>1988</v>
      </c>
      <c r="D2033" s="20">
        <v>63</v>
      </c>
      <c r="E2033" s="21">
        <v>154.30000000000001</v>
      </c>
      <c r="F2033" s="20">
        <v>20.8</v>
      </c>
      <c r="G2033" s="20">
        <v>326.08999999999997</v>
      </c>
    </row>
    <row r="2034" spans="1:7" x14ac:dyDescent="0.35">
      <c r="A2034" s="20" t="s">
        <v>23</v>
      </c>
      <c r="B2034" s="20" t="s">
        <v>28</v>
      </c>
      <c r="C2034" s="20">
        <v>1988</v>
      </c>
      <c r="D2034" s="20">
        <v>183</v>
      </c>
      <c r="E2034" s="21">
        <v>8829.9</v>
      </c>
      <c r="F2034" s="20">
        <v>19.100000000000001</v>
      </c>
      <c r="G2034" s="20">
        <v>92.84</v>
      </c>
    </row>
    <row r="2035" spans="1:7" x14ac:dyDescent="0.35">
      <c r="A2035" s="20" t="s">
        <v>34</v>
      </c>
      <c r="B2035" s="20" t="s">
        <v>28</v>
      </c>
      <c r="C2035" s="20">
        <v>1988</v>
      </c>
      <c r="D2035" s="20">
        <v>1813</v>
      </c>
      <c r="E2035" s="21">
        <v>14590.4</v>
      </c>
      <c r="F2035" s="20">
        <v>19.399999999999999</v>
      </c>
      <c r="G2035" s="20">
        <v>118.87</v>
      </c>
    </row>
    <row r="2036" spans="1:7" x14ac:dyDescent="0.35">
      <c r="A2036" s="20" t="s">
        <v>13</v>
      </c>
      <c r="B2036" s="20" t="s">
        <v>28</v>
      </c>
      <c r="C2036" s="20">
        <v>1988</v>
      </c>
      <c r="D2036" s="20">
        <v>1955</v>
      </c>
      <c r="E2036" s="21">
        <v>6207.2</v>
      </c>
      <c r="F2036" s="20">
        <v>20.5</v>
      </c>
      <c r="G2036" s="20">
        <v>690.08</v>
      </c>
    </row>
    <row r="2037" spans="1:7" x14ac:dyDescent="0.35">
      <c r="A2037" s="20" t="s">
        <v>15</v>
      </c>
      <c r="B2037" s="20" t="s">
        <v>28</v>
      </c>
      <c r="C2037" s="20">
        <v>1988</v>
      </c>
      <c r="D2037" s="20">
        <v>13767</v>
      </c>
      <c r="E2037" s="21">
        <v>58448.1</v>
      </c>
      <c r="F2037" s="20">
        <v>21.9</v>
      </c>
      <c r="G2037" s="20">
        <v>474.22</v>
      </c>
    </row>
    <row r="2038" spans="1:7" x14ac:dyDescent="0.35">
      <c r="A2038" s="20" t="s">
        <v>36</v>
      </c>
      <c r="B2038" s="20" t="s">
        <v>28</v>
      </c>
      <c r="C2038" s="20">
        <v>1988</v>
      </c>
      <c r="D2038" s="20">
        <v>147</v>
      </c>
      <c r="E2038" s="21">
        <v>562.29999999999995</v>
      </c>
      <c r="F2038" s="20">
        <v>20.7</v>
      </c>
      <c r="G2038" s="20">
        <v>308.02</v>
      </c>
    </row>
    <row r="2039" spans="1:7" x14ac:dyDescent="0.35">
      <c r="A2039" s="20" t="s">
        <v>17</v>
      </c>
      <c r="B2039" s="20" t="s">
        <v>28</v>
      </c>
      <c r="C2039" s="20">
        <v>1988</v>
      </c>
      <c r="D2039" s="20">
        <v>2420</v>
      </c>
      <c r="E2039" s="21">
        <v>14815</v>
      </c>
      <c r="F2039" s="20">
        <v>20.3</v>
      </c>
      <c r="G2039" s="20">
        <v>288.69</v>
      </c>
    </row>
    <row r="2040" spans="1:7" x14ac:dyDescent="0.35">
      <c r="A2040" s="20" t="s">
        <v>100</v>
      </c>
      <c r="B2040" s="20" t="s">
        <v>28</v>
      </c>
      <c r="C2040" s="20">
        <v>1988</v>
      </c>
      <c r="D2040" s="20">
        <v>796</v>
      </c>
      <c r="E2040" s="21">
        <v>6000.2</v>
      </c>
      <c r="F2040" s="20">
        <v>20.9</v>
      </c>
      <c r="G2040" s="20">
        <v>137.43</v>
      </c>
    </row>
    <row r="2041" spans="1:7" x14ac:dyDescent="0.35">
      <c r="A2041" s="20" t="s">
        <v>101</v>
      </c>
      <c r="B2041" s="20" t="s">
        <v>28</v>
      </c>
      <c r="C2041" s="20">
        <v>1988</v>
      </c>
      <c r="D2041" s="20">
        <v>297</v>
      </c>
      <c r="E2041" s="21">
        <v>1834.6</v>
      </c>
      <c r="F2041" s="20">
        <v>20.3</v>
      </c>
      <c r="G2041" s="20">
        <v>207.22</v>
      </c>
    </row>
    <row r="2042" spans="1:7" x14ac:dyDescent="0.35">
      <c r="A2042" s="20" t="s">
        <v>18</v>
      </c>
      <c r="B2042" s="20" t="s">
        <v>28</v>
      </c>
      <c r="C2042" s="20">
        <v>1988</v>
      </c>
      <c r="D2042" s="20">
        <v>4</v>
      </c>
      <c r="E2042" s="21">
        <v>619.79999999999995</v>
      </c>
      <c r="F2042" s="20">
        <v>18.8</v>
      </c>
      <c r="G2042" s="20">
        <v>388.9</v>
      </c>
    </row>
    <row r="2043" spans="1:7" x14ac:dyDescent="0.35">
      <c r="A2043" s="20" t="s">
        <v>38</v>
      </c>
      <c r="B2043" s="20" t="s">
        <v>28</v>
      </c>
      <c r="C2043" s="20">
        <v>1988</v>
      </c>
      <c r="D2043" s="20">
        <v>6795</v>
      </c>
      <c r="E2043" s="21">
        <v>23606.799999999999</v>
      </c>
      <c r="F2043" s="20">
        <v>21.1</v>
      </c>
      <c r="G2043" s="20">
        <v>418.46</v>
      </c>
    </row>
    <row r="2044" spans="1:7" x14ac:dyDescent="0.35">
      <c r="A2044" s="20" t="s">
        <v>74</v>
      </c>
      <c r="B2044" s="20" t="s">
        <v>73</v>
      </c>
      <c r="C2044" s="20">
        <v>1988</v>
      </c>
      <c r="D2044" s="20">
        <v>2537</v>
      </c>
      <c r="E2044" s="21">
        <v>3449</v>
      </c>
      <c r="F2044" s="20">
        <v>20.9</v>
      </c>
      <c r="G2044" s="20">
        <v>155.79</v>
      </c>
    </row>
    <row r="2045" spans="1:7" x14ac:dyDescent="0.35">
      <c r="A2045" s="20" t="s">
        <v>40</v>
      </c>
      <c r="B2045" s="20" t="s">
        <v>73</v>
      </c>
      <c r="C2045" s="20">
        <v>1988</v>
      </c>
      <c r="D2045" s="20">
        <v>11233</v>
      </c>
      <c r="E2045" s="21">
        <v>94732.7</v>
      </c>
      <c r="F2045" s="20">
        <v>21.5</v>
      </c>
      <c r="G2045" s="20">
        <v>166.81</v>
      </c>
    </row>
    <row r="2046" spans="1:7" x14ac:dyDescent="0.35">
      <c r="A2046" s="20" t="s">
        <v>41</v>
      </c>
      <c r="B2046" s="20" t="s">
        <v>73</v>
      </c>
      <c r="C2046" s="20">
        <v>1988</v>
      </c>
      <c r="D2046" s="20">
        <v>901</v>
      </c>
      <c r="E2046" s="21">
        <v>2863.9</v>
      </c>
      <c r="F2046" s="20">
        <v>22.6</v>
      </c>
      <c r="G2046" s="20">
        <v>1046.23</v>
      </c>
    </row>
    <row r="2047" spans="1:7" x14ac:dyDescent="0.35">
      <c r="A2047" s="20" t="s">
        <v>42</v>
      </c>
      <c r="B2047" s="20" t="s">
        <v>73</v>
      </c>
      <c r="C2047" s="20">
        <v>1988</v>
      </c>
      <c r="D2047" s="20">
        <v>22388</v>
      </c>
      <c r="E2047" s="21">
        <v>72782</v>
      </c>
      <c r="F2047" s="20">
        <v>22.6</v>
      </c>
      <c r="G2047" s="20">
        <v>822.47</v>
      </c>
    </row>
    <row r="2048" spans="1:7" x14ac:dyDescent="0.35">
      <c r="A2048" s="20" t="s">
        <v>43</v>
      </c>
      <c r="B2048" s="20" t="s">
        <v>73</v>
      </c>
      <c r="C2048" s="20">
        <v>1988</v>
      </c>
      <c r="D2048" s="20">
        <v>12290</v>
      </c>
      <c r="E2048" s="21">
        <v>90499</v>
      </c>
      <c r="F2048" s="20">
        <v>21.6</v>
      </c>
      <c r="G2048" s="20">
        <v>201.69</v>
      </c>
    </row>
    <row r="2049" spans="1:7" x14ac:dyDescent="0.35">
      <c r="A2049" s="20" t="s">
        <v>45</v>
      </c>
      <c r="B2049" s="20" t="s">
        <v>73</v>
      </c>
      <c r="C2049" s="20">
        <v>1988</v>
      </c>
      <c r="D2049" s="20">
        <v>1345</v>
      </c>
      <c r="E2049" s="21">
        <v>11085.7</v>
      </c>
      <c r="F2049" s="20">
        <v>22.1</v>
      </c>
      <c r="G2049" s="20">
        <v>151.85</v>
      </c>
    </row>
    <row r="2050" spans="1:7" x14ac:dyDescent="0.35">
      <c r="A2050" s="20" t="s">
        <v>46</v>
      </c>
      <c r="B2050" s="20" t="s">
        <v>73</v>
      </c>
      <c r="C2050" s="20">
        <v>1988</v>
      </c>
      <c r="D2050" s="20">
        <v>591</v>
      </c>
      <c r="E2050" s="21">
        <v>6720.1</v>
      </c>
      <c r="F2050" s="20">
        <v>23.8</v>
      </c>
      <c r="G2050" s="20">
        <v>156.57</v>
      </c>
    </row>
    <row r="2051" spans="1:7" x14ac:dyDescent="0.35">
      <c r="A2051" s="20" t="s">
        <v>47</v>
      </c>
      <c r="B2051" s="20" t="s">
        <v>73</v>
      </c>
      <c r="C2051" s="20">
        <v>1988</v>
      </c>
      <c r="D2051" s="20">
        <v>75</v>
      </c>
      <c r="E2051" s="21">
        <v>224.7</v>
      </c>
      <c r="F2051" s="20">
        <v>21.4</v>
      </c>
      <c r="G2051" s="20">
        <v>579.33000000000004</v>
      </c>
    </row>
    <row r="2052" spans="1:7" x14ac:dyDescent="0.35">
      <c r="A2052" s="20" t="s">
        <v>85</v>
      </c>
      <c r="B2052" s="20" t="s">
        <v>73</v>
      </c>
      <c r="C2052" s="20">
        <v>1988</v>
      </c>
      <c r="D2052" s="20">
        <v>87</v>
      </c>
      <c r="E2052" s="21">
        <v>386.2</v>
      </c>
      <c r="F2052" s="20">
        <v>20.2</v>
      </c>
      <c r="G2052" s="20">
        <v>140.91</v>
      </c>
    </row>
    <row r="2053" spans="1:7" x14ac:dyDescent="0.35">
      <c r="A2053" s="20" t="s">
        <v>87</v>
      </c>
      <c r="B2053" s="20" t="s">
        <v>73</v>
      </c>
      <c r="C2053" s="20">
        <v>1988</v>
      </c>
      <c r="D2053" s="20">
        <v>208</v>
      </c>
      <c r="E2053" s="21">
        <v>608.79999999999995</v>
      </c>
      <c r="F2053" s="20">
        <v>22.8</v>
      </c>
      <c r="G2053" s="20">
        <v>356.36</v>
      </c>
    </row>
    <row r="2054" spans="1:7" x14ac:dyDescent="0.35">
      <c r="A2054" s="20" t="s">
        <v>75</v>
      </c>
      <c r="B2054" s="20" t="s">
        <v>73</v>
      </c>
      <c r="C2054" s="20">
        <v>1988</v>
      </c>
      <c r="D2054" s="20">
        <v>1855</v>
      </c>
      <c r="E2054" s="21">
        <v>10582.4</v>
      </c>
      <c r="F2054" s="20">
        <v>20</v>
      </c>
      <c r="G2054" s="20">
        <v>340.92</v>
      </c>
    </row>
    <row r="2055" spans="1:7" x14ac:dyDescent="0.35">
      <c r="A2055" s="20" t="s">
        <v>88</v>
      </c>
      <c r="B2055" s="20" t="s">
        <v>73</v>
      </c>
      <c r="C2055" s="20">
        <v>1988</v>
      </c>
      <c r="D2055" s="20">
        <v>1629</v>
      </c>
      <c r="E2055" s="21">
        <v>2999.6</v>
      </c>
      <c r="F2055" s="20">
        <v>21.8</v>
      </c>
      <c r="G2055" s="20">
        <v>575.32000000000005</v>
      </c>
    </row>
    <row r="2056" spans="1:7" x14ac:dyDescent="0.35">
      <c r="A2056" s="20" t="s">
        <v>76</v>
      </c>
      <c r="B2056" s="20" t="s">
        <v>73</v>
      </c>
      <c r="C2056" s="20">
        <v>1988</v>
      </c>
      <c r="D2056" s="20">
        <v>12980</v>
      </c>
      <c r="E2056" s="21">
        <v>97460.7</v>
      </c>
      <c r="F2056" s="20">
        <v>20.6</v>
      </c>
      <c r="G2056" s="20">
        <v>156</v>
      </c>
    </row>
    <row r="2057" spans="1:7" x14ac:dyDescent="0.35">
      <c r="A2057" s="20" t="s">
        <v>53</v>
      </c>
      <c r="B2057" s="20" t="s">
        <v>73</v>
      </c>
      <c r="C2057" s="20">
        <v>1988</v>
      </c>
      <c r="D2057" s="20">
        <v>67</v>
      </c>
      <c r="E2057" s="21">
        <v>259.5</v>
      </c>
      <c r="F2057" s="20">
        <v>25.6</v>
      </c>
      <c r="G2057" s="20">
        <v>234.2</v>
      </c>
    </row>
    <row r="2058" spans="1:7" x14ac:dyDescent="0.35">
      <c r="A2058" s="20" t="s">
        <v>54</v>
      </c>
      <c r="B2058" s="20" t="s">
        <v>73</v>
      </c>
      <c r="C2058" s="20">
        <v>1988</v>
      </c>
      <c r="D2058" s="20">
        <v>2653</v>
      </c>
      <c r="E2058" s="21">
        <v>7653.7</v>
      </c>
      <c r="F2058" s="20">
        <v>23</v>
      </c>
      <c r="G2058" s="20">
        <v>885.95</v>
      </c>
    </row>
    <row r="2059" spans="1:7" x14ac:dyDescent="0.35">
      <c r="A2059" s="20" t="s">
        <v>77</v>
      </c>
      <c r="B2059" s="20" t="s">
        <v>73</v>
      </c>
      <c r="C2059" s="20">
        <v>1988</v>
      </c>
      <c r="D2059" s="20">
        <v>97</v>
      </c>
      <c r="E2059" s="21">
        <v>434.4</v>
      </c>
      <c r="F2059" s="20">
        <v>18.600000000000001</v>
      </c>
      <c r="G2059" s="20">
        <v>727.88</v>
      </c>
    </row>
    <row r="2060" spans="1:7" x14ac:dyDescent="0.35">
      <c r="A2060" s="20" t="s">
        <v>55</v>
      </c>
      <c r="B2060" s="20" t="s">
        <v>73</v>
      </c>
      <c r="C2060" s="20">
        <v>1988</v>
      </c>
      <c r="D2060" s="20">
        <v>1418</v>
      </c>
      <c r="E2060" s="21">
        <v>7458.8</v>
      </c>
      <c r="F2060" s="20">
        <v>22.9</v>
      </c>
      <c r="G2060" s="20">
        <v>163.22</v>
      </c>
    </row>
    <row r="2061" spans="1:7" x14ac:dyDescent="0.35">
      <c r="A2061" s="20" t="s">
        <v>78</v>
      </c>
      <c r="B2061" s="20" t="s">
        <v>73</v>
      </c>
      <c r="C2061" s="20">
        <v>1988</v>
      </c>
      <c r="D2061" s="20">
        <v>234</v>
      </c>
      <c r="E2061" s="21">
        <v>315</v>
      </c>
      <c r="F2061" s="20">
        <v>22.8</v>
      </c>
      <c r="G2061" s="20">
        <v>490.39</v>
      </c>
    </row>
    <row r="2062" spans="1:7" x14ac:dyDescent="0.35">
      <c r="A2062" s="20" t="s">
        <v>79</v>
      </c>
      <c r="B2062" s="20" t="s">
        <v>73</v>
      </c>
      <c r="C2062" s="20">
        <v>1988</v>
      </c>
      <c r="D2062" s="20">
        <v>58</v>
      </c>
      <c r="E2062" s="21">
        <v>116.7</v>
      </c>
      <c r="F2062" s="20">
        <v>22</v>
      </c>
      <c r="G2062" s="20">
        <v>285.61</v>
      </c>
    </row>
    <row r="2063" spans="1:7" x14ac:dyDescent="0.35">
      <c r="A2063" s="20" t="s">
        <v>69</v>
      </c>
      <c r="B2063" s="20" t="s">
        <v>73</v>
      </c>
      <c r="C2063" s="20">
        <v>1988</v>
      </c>
      <c r="D2063" s="20">
        <v>338</v>
      </c>
      <c r="E2063" s="21">
        <v>3669.1</v>
      </c>
      <c r="F2063" s="20">
        <v>21.2</v>
      </c>
      <c r="G2063" s="20">
        <v>186.32</v>
      </c>
    </row>
    <row r="2064" spans="1:7" x14ac:dyDescent="0.35">
      <c r="A2064" s="20" t="s">
        <v>58</v>
      </c>
      <c r="B2064" s="20" t="s">
        <v>73</v>
      </c>
      <c r="C2064" s="20">
        <v>1988</v>
      </c>
      <c r="D2064" s="20">
        <v>25</v>
      </c>
      <c r="E2064" s="21">
        <v>42.6</v>
      </c>
      <c r="F2064" s="20">
        <v>23.1</v>
      </c>
      <c r="G2064" s="20">
        <v>1065.4000000000001</v>
      </c>
    </row>
    <row r="2065" spans="1:7" x14ac:dyDescent="0.35">
      <c r="A2065" s="20" t="s">
        <v>59</v>
      </c>
      <c r="B2065" s="20" t="s">
        <v>73</v>
      </c>
      <c r="C2065" s="20">
        <v>1988</v>
      </c>
      <c r="D2065" s="20">
        <v>3478</v>
      </c>
      <c r="E2065" s="21">
        <v>13708.7</v>
      </c>
      <c r="F2065" s="20">
        <v>22</v>
      </c>
      <c r="G2065" s="20">
        <v>394.23</v>
      </c>
    </row>
    <row r="2066" spans="1:7" x14ac:dyDescent="0.35">
      <c r="A2066" s="20" t="s">
        <v>60</v>
      </c>
      <c r="B2066" s="20" t="s">
        <v>73</v>
      </c>
      <c r="C2066" s="20">
        <v>1988</v>
      </c>
      <c r="D2066" s="20">
        <v>8175</v>
      </c>
      <c r="E2066" s="21">
        <v>28221</v>
      </c>
      <c r="F2066" s="20">
        <v>20.3</v>
      </c>
      <c r="G2066" s="20">
        <v>688.02</v>
      </c>
    </row>
    <row r="2067" spans="1:7" x14ac:dyDescent="0.35">
      <c r="A2067" s="20" t="s">
        <v>113</v>
      </c>
      <c r="B2067" s="20" t="s">
        <v>73</v>
      </c>
      <c r="C2067" s="20">
        <v>1988</v>
      </c>
      <c r="D2067" s="20">
        <v>84</v>
      </c>
      <c r="E2067" s="21">
        <v>106.2</v>
      </c>
      <c r="F2067" s="20">
        <v>19.7</v>
      </c>
      <c r="G2067" s="20">
        <v>181.75</v>
      </c>
    </row>
    <row r="2068" spans="1:7" x14ac:dyDescent="0.35">
      <c r="A2068" s="20" t="s">
        <v>63</v>
      </c>
      <c r="B2068" s="20" t="s">
        <v>73</v>
      </c>
      <c r="C2068" s="20">
        <v>1988</v>
      </c>
      <c r="D2068" s="20">
        <v>912</v>
      </c>
      <c r="E2068" s="21">
        <v>6168.6</v>
      </c>
      <c r="F2068" s="20">
        <v>21.9</v>
      </c>
      <c r="G2068" s="20">
        <v>176.14</v>
      </c>
    </row>
    <row r="2069" spans="1:7" x14ac:dyDescent="0.35">
      <c r="A2069" s="20" t="s">
        <v>80</v>
      </c>
      <c r="B2069" s="20" t="s">
        <v>73</v>
      </c>
      <c r="C2069" s="20">
        <v>1988</v>
      </c>
      <c r="D2069" s="20">
        <v>6842</v>
      </c>
      <c r="E2069" s="21">
        <v>62355.6</v>
      </c>
      <c r="F2069" s="20">
        <v>22.3</v>
      </c>
      <c r="G2069" s="20">
        <v>174.53</v>
      </c>
    </row>
    <row r="2070" spans="1:7" x14ac:dyDescent="0.35">
      <c r="A2070" s="20" t="s">
        <v>64</v>
      </c>
      <c r="B2070" s="20" t="s">
        <v>73</v>
      </c>
      <c r="C2070" s="20">
        <v>1988</v>
      </c>
      <c r="D2070" s="20">
        <v>7318</v>
      </c>
      <c r="E2070" s="21">
        <v>55096</v>
      </c>
      <c r="F2070" s="20">
        <v>22.6</v>
      </c>
      <c r="G2070" s="20">
        <v>173.06</v>
      </c>
    </row>
    <row r="2071" spans="1:7" x14ac:dyDescent="0.35">
      <c r="A2071" s="20" t="s">
        <v>90</v>
      </c>
      <c r="B2071" s="20" t="s">
        <v>73</v>
      </c>
      <c r="C2071" s="20">
        <v>1988</v>
      </c>
      <c r="D2071" s="20">
        <v>842</v>
      </c>
      <c r="E2071" s="21">
        <v>6894.4</v>
      </c>
      <c r="F2071" s="20">
        <v>20.2</v>
      </c>
      <c r="G2071" s="20">
        <v>172.76</v>
      </c>
    </row>
    <row r="2072" spans="1:7" x14ac:dyDescent="0.35">
      <c r="A2072" s="20" t="s">
        <v>116</v>
      </c>
      <c r="B2072" s="20" t="s">
        <v>73</v>
      </c>
      <c r="C2072" s="20">
        <v>1988</v>
      </c>
      <c r="D2072" s="20">
        <v>50</v>
      </c>
      <c r="E2072" s="21">
        <v>294.60000000000002</v>
      </c>
      <c r="F2072" s="20">
        <v>22.2</v>
      </c>
      <c r="G2072" s="20">
        <v>175</v>
      </c>
    </row>
    <row r="2073" spans="1:7" x14ac:dyDescent="0.35">
      <c r="A2073" s="20" t="s">
        <v>83</v>
      </c>
      <c r="B2073" s="20" t="s">
        <v>73</v>
      </c>
      <c r="C2073" s="20">
        <v>1988</v>
      </c>
      <c r="D2073" s="20">
        <v>115</v>
      </c>
      <c r="E2073" s="21">
        <v>394.2</v>
      </c>
      <c r="F2073" s="20">
        <v>22.9</v>
      </c>
      <c r="G2073" s="20">
        <v>558.25</v>
      </c>
    </row>
    <row r="2074" spans="1:7" x14ac:dyDescent="0.35">
      <c r="A2074" s="20" t="s">
        <v>82</v>
      </c>
      <c r="B2074" s="20" t="s">
        <v>73</v>
      </c>
      <c r="C2074" s="20">
        <v>1988</v>
      </c>
      <c r="D2074" s="20">
        <v>635</v>
      </c>
      <c r="E2074" s="21">
        <v>1313.6</v>
      </c>
      <c r="F2074" s="20">
        <v>22</v>
      </c>
      <c r="G2074" s="20">
        <v>174.62</v>
      </c>
    </row>
    <row r="2075" spans="1:7" x14ac:dyDescent="0.35">
      <c r="A2075" s="20" t="s">
        <v>91</v>
      </c>
      <c r="B2075" s="20" t="s">
        <v>73</v>
      </c>
      <c r="C2075" s="20">
        <v>1988</v>
      </c>
      <c r="D2075" s="20">
        <v>122</v>
      </c>
      <c r="E2075" s="21">
        <v>332</v>
      </c>
      <c r="F2075" s="20">
        <v>20.9</v>
      </c>
      <c r="G2075" s="20">
        <v>150.09</v>
      </c>
    </row>
    <row r="2076" spans="1:7" x14ac:dyDescent="0.35">
      <c r="A2076" s="20" t="s">
        <v>68</v>
      </c>
      <c r="B2076" s="20" t="s">
        <v>73</v>
      </c>
      <c r="C2076" s="20">
        <v>1988</v>
      </c>
      <c r="D2076" s="20">
        <v>24961</v>
      </c>
      <c r="E2076" s="21">
        <v>170091</v>
      </c>
      <c r="F2076" s="20">
        <v>19.2</v>
      </c>
      <c r="G2076" s="20">
        <v>817.48</v>
      </c>
    </row>
    <row r="2077" spans="1:7" x14ac:dyDescent="0.35">
      <c r="A2077" s="20" t="s">
        <v>30</v>
      </c>
      <c r="B2077" s="20" t="s">
        <v>28</v>
      </c>
      <c r="C2077" s="20">
        <v>1987</v>
      </c>
      <c r="D2077" s="20">
        <v>1811</v>
      </c>
      <c r="E2077" s="21">
        <v>25766.9</v>
      </c>
      <c r="F2077" s="20">
        <v>16.100000000000001</v>
      </c>
      <c r="G2077" s="20">
        <v>173.38</v>
      </c>
    </row>
    <row r="2078" spans="1:7" x14ac:dyDescent="0.35">
      <c r="A2078" s="20" t="s">
        <v>31</v>
      </c>
      <c r="B2078" s="20" t="s">
        <v>28</v>
      </c>
      <c r="C2078" s="20">
        <v>1987</v>
      </c>
      <c r="D2078" s="20">
        <v>26920</v>
      </c>
      <c r="E2078" s="21">
        <v>101366.1</v>
      </c>
      <c r="F2078" s="20">
        <v>22.5</v>
      </c>
      <c r="G2078" s="20">
        <v>921.98</v>
      </c>
    </row>
    <row r="2079" spans="1:7" x14ac:dyDescent="0.35">
      <c r="A2079" s="20" t="s">
        <v>3</v>
      </c>
      <c r="B2079" s="20" t="s">
        <v>28</v>
      </c>
      <c r="C2079" s="20">
        <v>1987</v>
      </c>
      <c r="D2079" s="20">
        <v>38490</v>
      </c>
      <c r="E2079" s="21">
        <v>290692.40000000002</v>
      </c>
      <c r="F2079" s="20">
        <v>20</v>
      </c>
      <c r="G2079" s="20">
        <v>172.28</v>
      </c>
    </row>
    <row r="2080" spans="1:7" x14ac:dyDescent="0.35">
      <c r="A2080" s="20" t="s">
        <v>97</v>
      </c>
      <c r="B2080" s="20" t="s">
        <v>28</v>
      </c>
      <c r="C2080" s="20">
        <v>1987</v>
      </c>
      <c r="D2080" s="20">
        <v>2219</v>
      </c>
      <c r="E2080" s="21">
        <v>15715.9</v>
      </c>
      <c r="F2080" s="20">
        <v>20.8</v>
      </c>
      <c r="G2080" s="20">
        <v>146.75</v>
      </c>
    </row>
    <row r="2081" spans="1:7" x14ac:dyDescent="0.35">
      <c r="A2081" s="20" t="s">
        <v>106</v>
      </c>
      <c r="B2081" s="20" t="s">
        <v>28</v>
      </c>
      <c r="C2081" s="20">
        <v>1987</v>
      </c>
      <c r="D2081" s="20">
        <v>58</v>
      </c>
      <c r="E2081" s="21">
        <v>21.4</v>
      </c>
      <c r="F2081" s="20">
        <v>18.7</v>
      </c>
      <c r="G2081" s="20">
        <v>115</v>
      </c>
    </row>
    <row r="2082" spans="1:7" x14ac:dyDescent="0.35">
      <c r="A2082" s="20" t="s">
        <v>107</v>
      </c>
      <c r="B2082" s="20" t="s">
        <v>28</v>
      </c>
      <c r="C2082" s="20">
        <v>1987</v>
      </c>
      <c r="D2082" s="20">
        <v>93</v>
      </c>
      <c r="E2082" s="21">
        <v>195.4</v>
      </c>
      <c r="F2082" s="20">
        <v>21.9</v>
      </c>
      <c r="G2082" s="20">
        <v>1043.73</v>
      </c>
    </row>
    <row r="2083" spans="1:7" x14ac:dyDescent="0.35">
      <c r="A2083" s="20" t="s">
        <v>108</v>
      </c>
      <c r="B2083" s="20" t="s">
        <v>28</v>
      </c>
      <c r="C2083" s="20">
        <v>1987</v>
      </c>
      <c r="D2083" s="20">
        <v>87</v>
      </c>
      <c r="E2083" s="21">
        <v>320</v>
      </c>
      <c r="F2083" s="20">
        <v>17.100000000000001</v>
      </c>
      <c r="G2083" s="20"/>
    </row>
    <row r="2084" spans="1:7" x14ac:dyDescent="0.35">
      <c r="A2084" s="20" t="s">
        <v>4</v>
      </c>
      <c r="B2084" s="20" t="s">
        <v>28</v>
      </c>
      <c r="C2084" s="20">
        <v>1987</v>
      </c>
      <c r="D2084" s="20">
        <v>68870</v>
      </c>
      <c r="E2084" s="21">
        <v>619683.6</v>
      </c>
      <c r="F2084" s="20">
        <v>20.8</v>
      </c>
      <c r="G2084" s="20">
        <v>144.44999999999999</v>
      </c>
    </row>
    <row r="2085" spans="1:7" x14ac:dyDescent="0.35">
      <c r="A2085" s="20" t="s">
        <v>5</v>
      </c>
      <c r="B2085" s="20" t="s">
        <v>28</v>
      </c>
      <c r="C2085" s="20">
        <v>1987</v>
      </c>
      <c r="D2085" s="20">
        <v>3277</v>
      </c>
      <c r="E2085" s="21">
        <v>12053.5</v>
      </c>
      <c r="F2085" s="20">
        <v>21.7</v>
      </c>
      <c r="G2085" s="20">
        <v>410.16</v>
      </c>
    </row>
    <row r="2086" spans="1:7" x14ac:dyDescent="0.35">
      <c r="A2086" s="20" t="s">
        <v>98</v>
      </c>
      <c r="B2086" s="20" t="s">
        <v>28</v>
      </c>
      <c r="C2086" s="20">
        <v>1987</v>
      </c>
      <c r="D2086" s="20">
        <v>1158</v>
      </c>
      <c r="E2086" s="21">
        <v>8455.5</v>
      </c>
      <c r="F2086" s="20">
        <v>20.5</v>
      </c>
      <c r="G2086" s="20">
        <v>179.55</v>
      </c>
    </row>
    <row r="2087" spans="1:7" x14ac:dyDescent="0.35">
      <c r="A2087" s="20" t="s">
        <v>99</v>
      </c>
      <c r="B2087" s="20" t="s">
        <v>28</v>
      </c>
      <c r="C2087" s="20">
        <v>1987</v>
      </c>
      <c r="D2087" s="20">
        <v>290</v>
      </c>
      <c r="E2087" s="21">
        <v>1990.4</v>
      </c>
      <c r="F2087" s="20">
        <v>18.600000000000001</v>
      </c>
      <c r="G2087" s="20">
        <v>254.51</v>
      </c>
    </row>
    <row r="2088" spans="1:7" x14ac:dyDescent="0.35">
      <c r="A2088" s="20" t="s">
        <v>8</v>
      </c>
      <c r="B2088" s="20" t="s">
        <v>28</v>
      </c>
      <c r="C2088" s="20">
        <v>1987</v>
      </c>
      <c r="D2088" s="20">
        <v>1614</v>
      </c>
      <c r="E2088" s="21">
        <v>10537.7</v>
      </c>
      <c r="F2088" s="20">
        <v>21.4</v>
      </c>
      <c r="G2088" s="20">
        <v>188.23</v>
      </c>
    </row>
    <row r="2089" spans="1:7" x14ac:dyDescent="0.35">
      <c r="A2089" s="20" t="s">
        <v>33</v>
      </c>
      <c r="B2089" s="20" t="s">
        <v>28</v>
      </c>
      <c r="C2089" s="20">
        <v>1987</v>
      </c>
      <c r="D2089" s="20">
        <v>1427</v>
      </c>
      <c r="E2089" s="21">
        <v>7436.8</v>
      </c>
      <c r="F2089" s="20">
        <v>21.1</v>
      </c>
      <c r="G2089" s="20">
        <v>266.74</v>
      </c>
    </row>
    <row r="2090" spans="1:7" x14ac:dyDescent="0.35">
      <c r="A2090" s="20" t="s">
        <v>11</v>
      </c>
      <c r="B2090" s="20" t="s">
        <v>28</v>
      </c>
      <c r="C2090" s="20">
        <v>1987</v>
      </c>
      <c r="D2090" s="20">
        <v>39</v>
      </c>
      <c r="E2090" s="21">
        <v>211.4</v>
      </c>
      <c r="F2090" s="20">
        <v>21.6</v>
      </c>
      <c r="G2090" s="20">
        <v>286.38</v>
      </c>
    </row>
    <row r="2091" spans="1:7" x14ac:dyDescent="0.35">
      <c r="A2091" s="20" t="s">
        <v>23</v>
      </c>
      <c r="B2091" s="20" t="s">
        <v>28</v>
      </c>
      <c r="C2091" s="20">
        <v>1987</v>
      </c>
      <c r="D2091" s="20">
        <v>215</v>
      </c>
      <c r="E2091" s="21">
        <v>3812.4</v>
      </c>
      <c r="F2091" s="20">
        <v>21.1</v>
      </c>
      <c r="G2091" s="20">
        <v>130.07</v>
      </c>
    </row>
    <row r="2092" spans="1:7" x14ac:dyDescent="0.35">
      <c r="A2092" s="20" t="s">
        <v>34</v>
      </c>
      <c r="B2092" s="20" t="s">
        <v>28</v>
      </c>
      <c r="C2092" s="20">
        <v>1987</v>
      </c>
      <c r="D2092" s="20">
        <v>2080</v>
      </c>
      <c r="E2092" s="21">
        <v>11346</v>
      </c>
      <c r="F2092" s="20">
        <v>20</v>
      </c>
      <c r="G2092" s="20">
        <v>124.64</v>
      </c>
    </row>
    <row r="2093" spans="1:7" x14ac:dyDescent="0.35">
      <c r="A2093" s="20" t="s">
        <v>13</v>
      </c>
      <c r="B2093" s="20" t="s">
        <v>28</v>
      </c>
      <c r="C2093" s="20">
        <v>1987</v>
      </c>
      <c r="D2093" s="20">
        <v>1793</v>
      </c>
      <c r="E2093" s="21">
        <v>6325.1</v>
      </c>
      <c r="F2093" s="20">
        <v>20.100000000000001</v>
      </c>
      <c r="G2093" s="20">
        <v>489.89</v>
      </c>
    </row>
    <row r="2094" spans="1:7" x14ac:dyDescent="0.35">
      <c r="A2094" s="20" t="s">
        <v>15</v>
      </c>
      <c r="B2094" s="20" t="s">
        <v>28</v>
      </c>
      <c r="C2094" s="20">
        <v>1987</v>
      </c>
      <c r="D2094" s="20">
        <v>14053</v>
      </c>
      <c r="E2094" s="21">
        <v>58910.9</v>
      </c>
      <c r="F2094" s="20">
        <v>22.1</v>
      </c>
      <c r="G2094" s="20">
        <v>413.52</v>
      </c>
    </row>
    <row r="2095" spans="1:7" x14ac:dyDescent="0.35">
      <c r="A2095" s="20" t="s">
        <v>36</v>
      </c>
      <c r="B2095" s="20" t="s">
        <v>28</v>
      </c>
      <c r="C2095" s="20">
        <v>1987</v>
      </c>
      <c r="D2095" s="20">
        <v>218</v>
      </c>
      <c r="E2095" s="21">
        <v>387.4</v>
      </c>
      <c r="F2095" s="20">
        <v>21.3</v>
      </c>
      <c r="G2095" s="20">
        <v>218.96</v>
      </c>
    </row>
    <row r="2096" spans="1:7" x14ac:dyDescent="0.35">
      <c r="A2096" s="20" t="s">
        <v>17</v>
      </c>
      <c r="B2096" s="20" t="s">
        <v>28</v>
      </c>
      <c r="C2096" s="20">
        <v>1987</v>
      </c>
      <c r="D2096" s="20">
        <v>2556</v>
      </c>
      <c r="E2096" s="21">
        <v>14092.9</v>
      </c>
      <c r="F2096" s="20">
        <v>20.6</v>
      </c>
      <c r="G2096" s="20">
        <v>253.91</v>
      </c>
    </row>
    <row r="2097" spans="1:7" x14ac:dyDescent="0.35">
      <c r="A2097" s="20" t="s">
        <v>100</v>
      </c>
      <c r="B2097" s="20" t="s">
        <v>28</v>
      </c>
      <c r="C2097" s="20">
        <v>1987</v>
      </c>
      <c r="D2097" s="20">
        <v>890</v>
      </c>
      <c r="E2097" s="21">
        <v>6967.8</v>
      </c>
      <c r="F2097" s="20">
        <v>20.7</v>
      </c>
      <c r="G2097" s="20">
        <v>135.59</v>
      </c>
    </row>
    <row r="2098" spans="1:7" x14ac:dyDescent="0.35">
      <c r="A2098" s="20" t="s">
        <v>101</v>
      </c>
      <c r="B2098" s="20" t="s">
        <v>28</v>
      </c>
      <c r="C2098" s="20">
        <v>1987</v>
      </c>
      <c r="D2098" s="20">
        <v>513</v>
      </c>
      <c r="E2098" s="21">
        <v>1418.5</v>
      </c>
      <c r="F2098" s="20">
        <v>20.399999999999999</v>
      </c>
      <c r="G2098" s="20">
        <v>209.63</v>
      </c>
    </row>
    <row r="2099" spans="1:7" x14ac:dyDescent="0.35">
      <c r="A2099" s="20" t="s">
        <v>38</v>
      </c>
      <c r="B2099" s="20" t="s">
        <v>28</v>
      </c>
      <c r="C2099" s="20">
        <v>1987</v>
      </c>
      <c r="D2099" s="20">
        <v>7579</v>
      </c>
      <c r="E2099" s="21">
        <v>25368.9</v>
      </c>
      <c r="F2099" s="20">
        <v>21.4</v>
      </c>
      <c r="G2099" s="20">
        <v>363.18</v>
      </c>
    </row>
    <row r="2100" spans="1:7" x14ac:dyDescent="0.35">
      <c r="A2100" s="20" t="s">
        <v>102</v>
      </c>
      <c r="B2100" s="20" t="s">
        <v>73</v>
      </c>
      <c r="C2100" s="20">
        <v>1987</v>
      </c>
      <c r="D2100" s="20">
        <v>53</v>
      </c>
      <c r="E2100" s="21">
        <v>299.89999999999998</v>
      </c>
      <c r="F2100" s="20">
        <v>21.1</v>
      </c>
      <c r="G2100" s="20">
        <v>111.85</v>
      </c>
    </row>
    <row r="2101" spans="1:7" x14ac:dyDescent="0.35">
      <c r="A2101" s="20" t="s">
        <v>74</v>
      </c>
      <c r="B2101" s="20" t="s">
        <v>73</v>
      </c>
      <c r="C2101" s="20">
        <v>1987</v>
      </c>
      <c r="D2101" s="20">
        <v>2751</v>
      </c>
      <c r="E2101" s="21">
        <v>683</v>
      </c>
      <c r="F2101" s="20">
        <v>22.8</v>
      </c>
      <c r="G2101" s="20">
        <v>144.65</v>
      </c>
    </row>
    <row r="2102" spans="1:7" x14ac:dyDescent="0.35">
      <c r="A2102" s="20" t="s">
        <v>40</v>
      </c>
      <c r="B2102" s="20" t="s">
        <v>73</v>
      </c>
      <c r="C2102" s="20">
        <v>1987</v>
      </c>
      <c r="D2102" s="20">
        <v>11384</v>
      </c>
      <c r="E2102" s="21">
        <v>74245</v>
      </c>
      <c r="F2102" s="20">
        <v>22.3</v>
      </c>
      <c r="G2102" s="20">
        <v>141.77000000000001</v>
      </c>
    </row>
    <row r="2103" spans="1:7" x14ac:dyDescent="0.35">
      <c r="A2103" s="20" t="s">
        <v>41</v>
      </c>
      <c r="B2103" s="20" t="s">
        <v>73</v>
      </c>
      <c r="C2103" s="20">
        <v>1987</v>
      </c>
      <c r="D2103" s="20">
        <v>681</v>
      </c>
      <c r="E2103" s="21">
        <v>2156.1</v>
      </c>
      <c r="F2103" s="20">
        <v>23.1</v>
      </c>
      <c r="G2103" s="20">
        <v>962.54</v>
      </c>
    </row>
    <row r="2104" spans="1:7" x14ac:dyDescent="0.35">
      <c r="A2104" s="20" t="s">
        <v>42</v>
      </c>
      <c r="B2104" s="20" t="s">
        <v>73</v>
      </c>
      <c r="C2104" s="20">
        <v>1987</v>
      </c>
      <c r="D2104" s="20">
        <v>22105</v>
      </c>
      <c r="E2104" s="21">
        <v>64615.9</v>
      </c>
      <c r="F2104" s="20">
        <v>23</v>
      </c>
      <c r="G2104" s="20">
        <v>630.99</v>
      </c>
    </row>
    <row r="2105" spans="1:7" x14ac:dyDescent="0.35">
      <c r="A2105" s="20" t="s">
        <v>43</v>
      </c>
      <c r="B2105" s="20" t="s">
        <v>73</v>
      </c>
      <c r="C2105" s="20">
        <v>1987</v>
      </c>
      <c r="D2105" s="20">
        <v>12827</v>
      </c>
      <c r="E2105" s="21">
        <v>72280.899999999994</v>
      </c>
      <c r="F2105" s="20">
        <v>22.4</v>
      </c>
      <c r="G2105" s="20">
        <v>158.58000000000001</v>
      </c>
    </row>
    <row r="2106" spans="1:7" x14ac:dyDescent="0.35">
      <c r="A2106" s="20" t="s">
        <v>45</v>
      </c>
      <c r="B2106" s="20" t="s">
        <v>73</v>
      </c>
      <c r="C2106" s="20">
        <v>1987</v>
      </c>
      <c r="D2106" s="20">
        <v>1345</v>
      </c>
      <c r="E2106" s="21">
        <v>7614.7</v>
      </c>
      <c r="F2106" s="20">
        <v>23.5</v>
      </c>
      <c r="G2106" s="20">
        <v>124.77</v>
      </c>
    </row>
    <row r="2107" spans="1:7" x14ac:dyDescent="0.35">
      <c r="A2107" s="20" t="s">
        <v>46</v>
      </c>
      <c r="B2107" s="20" t="s">
        <v>73</v>
      </c>
      <c r="C2107" s="20">
        <v>1987</v>
      </c>
      <c r="D2107" s="20">
        <v>591</v>
      </c>
      <c r="E2107" s="21">
        <v>6048</v>
      </c>
      <c r="F2107" s="20">
        <v>22.1</v>
      </c>
      <c r="G2107" s="20">
        <v>129.72999999999999</v>
      </c>
    </row>
    <row r="2108" spans="1:7" x14ac:dyDescent="0.35">
      <c r="A2108" s="20" t="s">
        <v>47</v>
      </c>
      <c r="B2108" s="20" t="s">
        <v>73</v>
      </c>
      <c r="C2108" s="20">
        <v>1987</v>
      </c>
      <c r="D2108" s="20">
        <v>80</v>
      </c>
      <c r="E2108" s="21">
        <v>186.4</v>
      </c>
      <c r="F2108" s="20">
        <v>21.5</v>
      </c>
      <c r="G2108" s="20">
        <v>476.69</v>
      </c>
    </row>
    <row r="2109" spans="1:7" x14ac:dyDescent="0.35">
      <c r="A2109" s="20" t="s">
        <v>85</v>
      </c>
      <c r="B2109" s="20" t="s">
        <v>73</v>
      </c>
      <c r="C2109" s="20">
        <v>1987</v>
      </c>
      <c r="D2109" s="20">
        <v>98</v>
      </c>
      <c r="E2109" s="21">
        <v>87.4</v>
      </c>
      <c r="F2109" s="20">
        <v>21.9</v>
      </c>
      <c r="G2109" s="20">
        <v>134.16</v>
      </c>
    </row>
    <row r="2110" spans="1:7" x14ac:dyDescent="0.35">
      <c r="A2110" s="20" t="s">
        <v>87</v>
      </c>
      <c r="B2110" s="20" t="s">
        <v>73</v>
      </c>
      <c r="C2110" s="20">
        <v>1987</v>
      </c>
      <c r="D2110" s="20">
        <v>180</v>
      </c>
      <c r="E2110" s="21">
        <v>512.4</v>
      </c>
      <c r="F2110" s="20">
        <v>22.4</v>
      </c>
      <c r="G2110" s="20">
        <v>293.76</v>
      </c>
    </row>
    <row r="2111" spans="1:7" x14ac:dyDescent="0.35">
      <c r="A2111" s="20" t="s">
        <v>75</v>
      </c>
      <c r="B2111" s="20" t="s">
        <v>73</v>
      </c>
      <c r="C2111" s="20">
        <v>1987</v>
      </c>
      <c r="D2111" s="20">
        <v>2134</v>
      </c>
      <c r="E2111" s="21">
        <v>11434.3</v>
      </c>
      <c r="F2111" s="20">
        <v>19.8</v>
      </c>
      <c r="G2111" s="20">
        <v>247.09</v>
      </c>
    </row>
    <row r="2112" spans="1:7" x14ac:dyDescent="0.35">
      <c r="A2112" s="20" t="s">
        <v>88</v>
      </c>
      <c r="B2112" s="20" t="s">
        <v>73</v>
      </c>
      <c r="C2112" s="20">
        <v>1987</v>
      </c>
      <c r="D2112" s="20">
        <v>1932</v>
      </c>
      <c r="E2112" s="21">
        <v>4985.3</v>
      </c>
      <c r="F2112" s="20">
        <v>21.7</v>
      </c>
      <c r="G2112" s="20">
        <v>347.94</v>
      </c>
    </row>
    <row r="2113" spans="1:7" x14ac:dyDescent="0.35">
      <c r="A2113" s="20" t="s">
        <v>76</v>
      </c>
      <c r="B2113" s="20" t="s">
        <v>73</v>
      </c>
      <c r="C2113" s="20">
        <v>1987</v>
      </c>
      <c r="D2113" s="20">
        <v>13815</v>
      </c>
      <c r="E2113" s="21">
        <v>108116.9</v>
      </c>
      <c r="F2113" s="20">
        <v>21.7</v>
      </c>
      <c r="G2113" s="20">
        <v>129.66</v>
      </c>
    </row>
    <row r="2114" spans="1:7" x14ac:dyDescent="0.35">
      <c r="A2114" s="20" t="s">
        <v>53</v>
      </c>
      <c r="B2114" s="20" t="s">
        <v>73</v>
      </c>
      <c r="C2114" s="20">
        <v>1987</v>
      </c>
      <c r="D2114" s="20">
        <v>63</v>
      </c>
      <c r="E2114" s="21">
        <v>338.4</v>
      </c>
      <c r="F2114" s="20">
        <v>24</v>
      </c>
      <c r="G2114" s="20">
        <v>268.44</v>
      </c>
    </row>
    <row r="2115" spans="1:7" x14ac:dyDescent="0.35">
      <c r="A2115" s="20" t="s">
        <v>54</v>
      </c>
      <c r="B2115" s="20" t="s">
        <v>73</v>
      </c>
      <c r="C2115" s="20">
        <v>1987</v>
      </c>
      <c r="D2115" s="20">
        <v>2384</v>
      </c>
      <c r="E2115" s="21">
        <v>6782</v>
      </c>
      <c r="F2115" s="20">
        <v>23.1</v>
      </c>
      <c r="G2115" s="20">
        <v>766.57</v>
      </c>
    </row>
    <row r="2116" spans="1:7" x14ac:dyDescent="0.35">
      <c r="A2116" s="20" t="s">
        <v>77</v>
      </c>
      <c r="B2116" s="20" t="s">
        <v>73</v>
      </c>
      <c r="C2116" s="20">
        <v>1987</v>
      </c>
      <c r="D2116" s="20">
        <v>52</v>
      </c>
      <c r="E2116" s="21">
        <v>371.4</v>
      </c>
      <c r="F2116" s="20">
        <v>18.100000000000001</v>
      </c>
      <c r="G2116" s="20">
        <v>745.62</v>
      </c>
    </row>
    <row r="2117" spans="1:7" x14ac:dyDescent="0.35">
      <c r="A2117" s="20" t="s">
        <v>55</v>
      </c>
      <c r="B2117" s="20" t="s">
        <v>73</v>
      </c>
      <c r="C2117" s="20">
        <v>1987</v>
      </c>
      <c r="D2117" s="20">
        <v>1710</v>
      </c>
      <c r="E2117" s="21">
        <v>6214.9</v>
      </c>
      <c r="F2117" s="20">
        <v>23.6</v>
      </c>
      <c r="G2117" s="20">
        <v>129.44999999999999</v>
      </c>
    </row>
    <row r="2118" spans="1:7" x14ac:dyDescent="0.35">
      <c r="A2118" s="20" t="s">
        <v>78</v>
      </c>
      <c r="B2118" s="20" t="s">
        <v>73</v>
      </c>
      <c r="C2118" s="20">
        <v>1987</v>
      </c>
      <c r="D2118" s="20">
        <v>352</v>
      </c>
      <c r="E2118" s="21">
        <v>286.60000000000002</v>
      </c>
      <c r="F2118" s="20">
        <v>22.5</v>
      </c>
      <c r="G2118" s="20">
        <v>343.54</v>
      </c>
    </row>
    <row r="2119" spans="1:7" x14ac:dyDescent="0.35">
      <c r="A2119" s="20" t="s">
        <v>79</v>
      </c>
      <c r="B2119" s="20" t="s">
        <v>73</v>
      </c>
      <c r="C2119" s="20">
        <v>1987</v>
      </c>
      <c r="D2119" s="20">
        <v>58</v>
      </c>
      <c r="E2119" s="21">
        <v>71.099999999999994</v>
      </c>
      <c r="F2119" s="20">
        <v>22</v>
      </c>
      <c r="G2119" s="20">
        <v>389.17</v>
      </c>
    </row>
    <row r="2120" spans="1:7" x14ac:dyDescent="0.35">
      <c r="A2120" s="20" t="s">
        <v>69</v>
      </c>
      <c r="B2120" s="20" t="s">
        <v>73</v>
      </c>
      <c r="C2120" s="20">
        <v>1987</v>
      </c>
      <c r="D2120" s="20">
        <v>312</v>
      </c>
      <c r="E2120" s="21">
        <v>4870.8999999999996</v>
      </c>
      <c r="F2120" s="20">
        <v>21.4</v>
      </c>
      <c r="G2120" s="20">
        <v>125.75</v>
      </c>
    </row>
    <row r="2121" spans="1:7" x14ac:dyDescent="0.35">
      <c r="A2121" s="20" t="s">
        <v>59</v>
      </c>
      <c r="B2121" s="20" t="s">
        <v>73</v>
      </c>
      <c r="C2121" s="20">
        <v>1987</v>
      </c>
      <c r="D2121" s="20">
        <v>3763</v>
      </c>
      <c r="E2121" s="21">
        <v>11467.7</v>
      </c>
      <c r="F2121" s="20">
        <v>22.7</v>
      </c>
      <c r="G2121" s="20">
        <v>333.51</v>
      </c>
    </row>
    <row r="2122" spans="1:7" x14ac:dyDescent="0.35">
      <c r="A2122" s="20" t="s">
        <v>60</v>
      </c>
      <c r="B2122" s="20" t="s">
        <v>73</v>
      </c>
      <c r="C2122" s="20">
        <v>1987</v>
      </c>
      <c r="D2122" s="20">
        <v>7758</v>
      </c>
      <c r="E2122" s="21">
        <v>29765.8</v>
      </c>
      <c r="F2122" s="20">
        <v>20.100000000000001</v>
      </c>
      <c r="G2122" s="20">
        <v>573.39</v>
      </c>
    </row>
    <row r="2123" spans="1:7" x14ac:dyDescent="0.35">
      <c r="A2123" s="20" t="s">
        <v>113</v>
      </c>
      <c r="B2123" s="20" t="s">
        <v>73</v>
      </c>
      <c r="C2123" s="20">
        <v>1987</v>
      </c>
      <c r="D2123" s="20">
        <v>148</v>
      </c>
      <c r="E2123" s="21">
        <v>225.6</v>
      </c>
      <c r="F2123" s="20">
        <v>20.8</v>
      </c>
      <c r="G2123" s="20">
        <v>220.81</v>
      </c>
    </row>
    <row r="2124" spans="1:7" x14ac:dyDescent="0.35">
      <c r="A2124" s="20" t="s">
        <v>63</v>
      </c>
      <c r="B2124" s="20" t="s">
        <v>73</v>
      </c>
      <c r="C2124" s="20">
        <v>1987</v>
      </c>
      <c r="D2124" s="20">
        <v>958</v>
      </c>
      <c r="E2124" s="21">
        <v>5647.4</v>
      </c>
      <c r="F2124" s="20">
        <v>22.9</v>
      </c>
      <c r="G2124" s="20">
        <v>125.1</v>
      </c>
    </row>
    <row r="2125" spans="1:7" x14ac:dyDescent="0.35">
      <c r="A2125" s="20" t="s">
        <v>80</v>
      </c>
      <c r="B2125" s="20" t="s">
        <v>73</v>
      </c>
      <c r="C2125" s="20">
        <v>1987</v>
      </c>
      <c r="D2125" s="20">
        <v>7200</v>
      </c>
      <c r="E2125" s="21">
        <v>51269.5</v>
      </c>
      <c r="F2125" s="20">
        <v>22.3</v>
      </c>
      <c r="G2125" s="20">
        <v>126.59</v>
      </c>
    </row>
    <row r="2126" spans="1:7" x14ac:dyDescent="0.35">
      <c r="A2126" s="20" t="s">
        <v>64</v>
      </c>
      <c r="B2126" s="20" t="s">
        <v>73</v>
      </c>
      <c r="C2126" s="20">
        <v>1987</v>
      </c>
      <c r="D2126" s="20">
        <v>7678</v>
      </c>
      <c r="E2126" s="21">
        <v>43315.3</v>
      </c>
      <c r="F2126" s="20">
        <v>22.8</v>
      </c>
      <c r="G2126" s="20">
        <v>130.6</v>
      </c>
    </row>
    <row r="2127" spans="1:7" x14ac:dyDescent="0.35">
      <c r="A2127" s="20" t="s">
        <v>90</v>
      </c>
      <c r="B2127" s="20" t="s">
        <v>73</v>
      </c>
      <c r="C2127" s="20">
        <v>1987</v>
      </c>
      <c r="D2127" s="20">
        <v>916</v>
      </c>
      <c r="E2127" s="21">
        <v>6298.5</v>
      </c>
      <c r="F2127" s="20">
        <v>21.1</v>
      </c>
      <c r="G2127" s="20">
        <v>125.29</v>
      </c>
    </row>
    <row r="2128" spans="1:7" x14ac:dyDescent="0.35">
      <c r="A2128" s="20" t="s">
        <v>116</v>
      </c>
      <c r="B2128" s="20" t="s">
        <v>73</v>
      </c>
      <c r="C2128" s="20">
        <v>1987</v>
      </c>
      <c r="D2128" s="20">
        <v>50</v>
      </c>
      <c r="E2128" s="21">
        <v>206</v>
      </c>
      <c r="F2128" s="20">
        <v>21.9</v>
      </c>
      <c r="G2128" s="20">
        <v>137.24</v>
      </c>
    </row>
    <row r="2129" spans="1:7" x14ac:dyDescent="0.35">
      <c r="A2129" s="20" t="s">
        <v>83</v>
      </c>
      <c r="B2129" s="20" t="s">
        <v>73</v>
      </c>
      <c r="C2129" s="20">
        <v>1987</v>
      </c>
      <c r="D2129" s="20">
        <v>93</v>
      </c>
      <c r="E2129" s="21">
        <v>295.10000000000002</v>
      </c>
      <c r="F2129" s="20">
        <v>23.2</v>
      </c>
      <c r="G2129" s="20">
        <v>460.51</v>
      </c>
    </row>
    <row r="2130" spans="1:7" x14ac:dyDescent="0.35">
      <c r="A2130" s="20" t="s">
        <v>82</v>
      </c>
      <c r="B2130" s="20" t="s">
        <v>73</v>
      </c>
      <c r="C2130" s="20">
        <v>1987</v>
      </c>
      <c r="D2130" s="20">
        <v>579</v>
      </c>
      <c r="E2130" s="21">
        <v>1711.6</v>
      </c>
      <c r="F2130" s="20">
        <v>22.7</v>
      </c>
      <c r="G2130" s="20">
        <v>135.57</v>
      </c>
    </row>
    <row r="2131" spans="1:7" x14ac:dyDescent="0.35">
      <c r="A2131" s="20" t="s">
        <v>91</v>
      </c>
      <c r="B2131" s="20" t="s">
        <v>73</v>
      </c>
      <c r="C2131" s="20">
        <v>1987</v>
      </c>
      <c r="D2131" s="20">
        <v>122</v>
      </c>
      <c r="E2131" s="21">
        <v>399.4</v>
      </c>
      <c r="F2131" s="20">
        <v>21.9</v>
      </c>
      <c r="G2131" s="20">
        <v>135.87</v>
      </c>
    </row>
    <row r="2132" spans="1:7" x14ac:dyDescent="0.35">
      <c r="A2132" s="20" t="s">
        <v>68</v>
      </c>
      <c r="B2132" s="20" t="s">
        <v>73</v>
      </c>
      <c r="C2132" s="20">
        <v>1987</v>
      </c>
      <c r="D2132" s="20">
        <v>23664</v>
      </c>
      <c r="E2132" s="21">
        <v>143349.20000000001</v>
      </c>
      <c r="F2132" s="20">
        <v>19.100000000000001</v>
      </c>
      <c r="G2132" s="20">
        <v>480.08</v>
      </c>
    </row>
    <row r="2133" spans="1:7" x14ac:dyDescent="0.35">
      <c r="A2133" s="20" t="s">
        <v>30</v>
      </c>
      <c r="B2133" s="20" t="s">
        <v>28</v>
      </c>
      <c r="C2133" s="20">
        <v>1986</v>
      </c>
      <c r="D2133" s="20">
        <v>1713</v>
      </c>
      <c r="E2133" s="21">
        <v>23007.5</v>
      </c>
      <c r="F2133" s="20">
        <v>15.7</v>
      </c>
      <c r="G2133" s="20">
        <v>157.81</v>
      </c>
    </row>
    <row r="2134" spans="1:7" x14ac:dyDescent="0.35">
      <c r="A2134" s="20" t="s">
        <v>31</v>
      </c>
      <c r="B2134" s="20" t="s">
        <v>28</v>
      </c>
      <c r="C2134" s="20">
        <v>1986</v>
      </c>
      <c r="D2134" s="20">
        <v>24624</v>
      </c>
      <c r="E2134" s="21">
        <v>89254.1</v>
      </c>
      <c r="F2134" s="20">
        <v>22.3</v>
      </c>
      <c r="G2134" s="20">
        <v>855.5</v>
      </c>
    </row>
    <row r="2135" spans="1:7" x14ac:dyDescent="0.35">
      <c r="A2135" s="20" t="s">
        <v>118</v>
      </c>
      <c r="B2135" s="20" t="s">
        <v>28</v>
      </c>
      <c r="C2135" s="20">
        <v>1986</v>
      </c>
      <c r="D2135" s="20">
        <v>55</v>
      </c>
      <c r="E2135" s="21"/>
      <c r="F2135" s="20"/>
      <c r="G2135" s="20"/>
    </row>
    <row r="2136" spans="1:7" x14ac:dyDescent="0.35">
      <c r="A2136" s="20" t="s">
        <v>3</v>
      </c>
      <c r="B2136" s="20" t="s">
        <v>28</v>
      </c>
      <c r="C2136" s="20">
        <v>1986</v>
      </c>
      <c r="D2136" s="20">
        <v>39616</v>
      </c>
      <c r="E2136" s="21">
        <v>300580.2</v>
      </c>
      <c r="F2136" s="20">
        <v>19.399999999999999</v>
      </c>
      <c r="G2136" s="20">
        <v>158.6</v>
      </c>
    </row>
    <row r="2137" spans="1:7" x14ac:dyDescent="0.35">
      <c r="A2137" s="20" t="s">
        <v>97</v>
      </c>
      <c r="B2137" s="20" t="s">
        <v>28</v>
      </c>
      <c r="C2137" s="20">
        <v>1986</v>
      </c>
      <c r="D2137" s="20">
        <v>2573</v>
      </c>
      <c r="E2137" s="21">
        <v>16525.400000000001</v>
      </c>
      <c r="F2137" s="20">
        <v>20.2</v>
      </c>
      <c r="G2137" s="20">
        <v>144.46</v>
      </c>
    </row>
    <row r="2138" spans="1:7" x14ac:dyDescent="0.35">
      <c r="A2138" s="20" t="s">
        <v>106</v>
      </c>
      <c r="B2138" s="20" t="s">
        <v>28</v>
      </c>
      <c r="C2138" s="20">
        <v>1986</v>
      </c>
      <c r="D2138" s="20">
        <v>58</v>
      </c>
      <c r="E2138" s="21">
        <v>45.6</v>
      </c>
      <c r="F2138" s="20">
        <v>21.2</v>
      </c>
      <c r="G2138" s="20"/>
    </row>
    <row r="2139" spans="1:7" x14ac:dyDescent="0.35">
      <c r="A2139" s="20" t="s">
        <v>107</v>
      </c>
      <c r="B2139" s="20" t="s">
        <v>28</v>
      </c>
      <c r="C2139" s="20">
        <v>1986</v>
      </c>
      <c r="D2139" s="20">
        <v>288</v>
      </c>
      <c r="E2139" s="21">
        <v>868.3</v>
      </c>
      <c r="F2139" s="20">
        <v>20.3</v>
      </c>
      <c r="G2139" s="20">
        <v>246.36</v>
      </c>
    </row>
    <row r="2140" spans="1:7" x14ac:dyDescent="0.35">
      <c r="A2140" s="20" t="s">
        <v>108</v>
      </c>
      <c r="B2140" s="20" t="s">
        <v>28</v>
      </c>
      <c r="C2140" s="20">
        <v>1986</v>
      </c>
      <c r="D2140" s="20">
        <v>91</v>
      </c>
      <c r="E2140" s="21">
        <v>730.5</v>
      </c>
      <c r="F2140" s="20">
        <v>19.100000000000001</v>
      </c>
      <c r="G2140" s="20"/>
    </row>
    <row r="2141" spans="1:7" x14ac:dyDescent="0.35">
      <c r="A2141" s="20" t="s">
        <v>4</v>
      </c>
      <c r="B2141" s="20" t="s">
        <v>28</v>
      </c>
      <c r="C2141" s="20">
        <v>1986</v>
      </c>
      <c r="D2141" s="20">
        <v>68570</v>
      </c>
      <c r="E2141" s="21">
        <v>677046.4</v>
      </c>
      <c r="F2141" s="20">
        <v>19.7</v>
      </c>
      <c r="G2141" s="20">
        <v>136</v>
      </c>
    </row>
    <row r="2142" spans="1:7" x14ac:dyDescent="0.35">
      <c r="A2142" s="20" t="s">
        <v>5</v>
      </c>
      <c r="B2142" s="20" t="s">
        <v>28</v>
      </c>
      <c r="C2142" s="20">
        <v>1986</v>
      </c>
      <c r="D2142" s="20">
        <v>3608</v>
      </c>
      <c r="E2142" s="21">
        <v>11164.8</v>
      </c>
      <c r="F2142" s="20">
        <v>21.9</v>
      </c>
      <c r="G2142" s="20">
        <v>372.17</v>
      </c>
    </row>
    <row r="2143" spans="1:7" x14ac:dyDescent="0.35">
      <c r="A2143" s="20" t="s">
        <v>98</v>
      </c>
      <c r="B2143" s="20" t="s">
        <v>28</v>
      </c>
      <c r="C2143" s="20">
        <v>1986</v>
      </c>
      <c r="D2143" s="20">
        <v>1761</v>
      </c>
      <c r="E2143" s="21">
        <v>7847.7</v>
      </c>
      <c r="F2143" s="20">
        <v>20.399999999999999</v>
      </c>
      <c r="G2143" s="20">
        <v>179.18</v>
      </c>
    </row>
    <row r="2144" spans="1:7" x14ac:dyDescent="0.35">
      <c r="A2144" s="20" t="s">
        <v>99</v>
      </c>
      <c r="B2144" s="20" t="s">
        <v>28</v>
      </c>
      <c r="C2144" s="20">
        <v>1986</v>
      </c>
      <c r="D2144" s="20">
        <v>312</v>
      </c>
      <c r="E2144" s="21">
        <v>2386.5</v>
      </c>
      <c r="F2144" s="20">
        <v>18.3</v>
      </c>
      <c r="G2144" s="20">
        <v>263.02999999999997</v>
      </c>
    </row>
    <row r="2145" spans="1:7" x14ac:dyDescent="0.35">
      <c r="A2145" s="20" t="s">
        <v>8</v>
      </c>
      <c r="B2145" s="20" t="s">
        <v>28</v>
      </c>
      <c r="C2145" s="20">
        <v>1986</v>
      </c>
      <c r="D2145" s="20">
        <v>1464</v>
      </c>
      <c r="E2145" s="21">
        <v>12336.4</v>
      </c>
      <c r="F2145" s="20">
        <v>19.600000000000001</v>
      </c>
      <c r="G2145" s="20">
        <v>191.12</v>
      </c>
    </row>
    <row r="2146" spans="1:7" x14ac:dyDescent="0.35">
      <c r="A2146" s="20" t="s">
        <v>33</v>
      </c>
      <c r="B2146" s="20" t="s">
        <v>28</v>
      </c>
      <c r="C2146" s="20">
        <v>1986</v>
      </c>
      <c r="D2146" s="20">
        <v>1422</v>
      </c>
      <c r="E2146" s="21">
        <v>7298.6</v>
      </c>
      <c r="F2146" s="20">
        <v>19.899999999999999</v>
      </c>
      <c r="G2146" s="20">
        <v>225.7</v>
      </c>
    </row>
    <row r="2147" spans="1:7" x14ac:dyDescent="0.35">
      <c r="A2147" s="20" t="s">
        <v>23</v>
      </c>
      <c r="B2147" s="20" t="s">
        <v>28</v>
      </c>
      <c r="C2147" s="20">
        <v>1986</v>
      </c>
      <c r="D2147" s="20">
        <v>244</v>
      </c>
      <c r="E2147" s="21">
        <v>872.8</v>
      </c>
      <c r="F2147" s="20">
        <v>20.6</v>
      </c>
      <c r="G2147" s="20">
        <v>136.33000000000001</v>
      </c>
    </row>
    <row r="2148" spans="1:7" x14ac:dyDescent="0.35">
      <c r="A2148" s="20" t="s">
        <v>34</v>
      </c>
      <c r="B2148" s="20" t="s">
        <v>28</v>
      </c>
      <c r="C2148" s="20">
        <v>1986</v>
      </c>
      <c r="D2148" s="20">
        <v>2364</v>
      </c>
      <c r="E2148" s="21">
        <v>15402.6</v>
      </c>
      <c r="F2148" s="20">
        <v>20.100000000000001</v>
      </c>
      <c r="G2148" s="20">
        <v>107.07</v>
      </c>
    </row>
    <row r="2149" spans="1:7" x14ac:dyDescent="0.35">
      <c r="A2149" s="20" t="s">
        <v>133</v>
      </c>
      <c r="B2149" s="20" t="s">
        <v>28</v>
      </c>
      <c r="C2149" s="20">
        <v>1986</v>
      </c>
      <c r="D2149" s="20">
        <v>64</v>
      </c>
      <c r="E2149" s="21"/>
      <c r="F2149" s="20"/>
      <c r="G2149" s="20"/>
    </row>
    <row r="2150" spans="1:7" x14ac:dyDescent="0.35">
      <c r="A2150" s="20" t="s">
        <v>125</v>
      </c>
      <c r="B2150" s="20" t="s">
        <v>28</v>
      </c>
      <c r="C2150" s="20">
        <v>1986</v>
      </c>
      <c r="D2150" s="20">
        <v>409</v>
      </c>
      <c r="E2150" s="21">
        <v>889</v>
      </c>
      <c r="F2150" s="20">
        <v>20.8</v>
      </c>
      <c r="G2150" s="20">
        <v>42.59</v>
      </c>
    </row>
    <row r="2151" spans="1:7" x14ac:dyDescent="0.35">
      <c r="A2151" s="20" t="s">
        <v>13</v>
      </c>
      <c r="B2151" s="20" t="s">
        <v>28</v>
      </c>
      <c r="C2151" s="20">
        <v>1986</v>
      </c>
      <c r="D2151" s="20">
        <v>1885</v>
      </c>
      <c r="E2151" s="21">
        <v>5707.1</v>
      </c>
      <c r="F2151" s="20">
        <v>20.100000000000001</v>
      </c>
      <c r="G2151" s="20">
        <v>429.17</v>
      </c>
    </row>
    <row r="2152" spans="1:7" x14ac:dyDescent="0.35">
      <c r="A2152" s="20" t="s">
        <v>15</v>
      </c>
      <c r="B2152" s="20" t="s">
        <v>28</v>
      </c>
      <c r="C2152" s="20">
        <v>1986</v>
      </c>
      <c r="D2152" s="20">
        <v>14283</v>
      </c>
      <c r="E2152" s="21">
        <v>65483.7</v>
      </c>
      <c r="F2152" s="20">
        <v>21.8</v>
      </c>
      <c r="G2152" s="20">
        <v>401.16</v>
      </c>
    </row>
    <row r="2153" spans="1:7" x14ac:dyDescent="0.35">
      <c r="A2153" s="20" t="s">
        <v>36</v>
      </c>
      <c r="B2153" s="20" t="s">
        <v>28</v>
      </c>
      <c r="C2153" s="20">
        <v>1986</v>
      </c>
      <c r="D2153" s="20">
        <v>209</v>
      </c>
      <c r="E2153" s="21">
        <v>336.1</v>
      </c>
      <c r="F2153" s="20">
        <v>21.2</v>
      </c>
      <c r="G2153" s="20">
        <v>226.81</v>
      </c>
    </row>
    <row r="2154" spans="1:7" x14ac:dyDescent="0.35">
      <c r="A2154" s="20" t="s">
        <v>17</v>
      </c>
      <c r="B2154" s="20" t="s">
        <v>28</v>
      </c>
      <c r="C2154" s="20">
        <v>1986</v>
      </c>
      <c r="D2154" s="20">
        <v>2547</v>
      </c>
      <c r="E2154" s="21">
        <v>15807.1</v>
      </c>
      <c r="F2154" s="20">
        <v>20.100000000000001</v>
      </c>
      <c r="G2154" s="20">
        <v>244.75</v>
      </c>
    </row>
    <row r="2155" spans="1:7" x14ac:dyDescent="0.35">
      <c r="A2155" s="20" t="s">
        <v>100</v>
      </c>
      <c r="B2155" s="20" t="s">
        <v>28</v>
      </c>
      <c r="C2155" s="20">
        <v>1986</v>
      </c>
      <c r="D2155" s="20">
        <v>965</v>
      </c>
      <c r="E2155" s="21">
        <v>8316</v>
      </c>
      <c r="F2155" s="20">
        <v>20.2</v>
      </c>
      <c r="G2155" s="20">
        <v>130.63999999999999</v>
      </c>
    </row>
    <row r="2156" spans="1:7" x14ac:dyDescent="0.35">
      <c r="A2156" s="20" t="s">
        <v>101</v>
      </c>
      <c r="B2156" s="20" t="s">
        <v>28</v>
      </c>
      <c r="C2156" s="20">
        <v>1986</v>
      </c>
      <c r="D2156" s="20">
        <v>725</v>
      </c>
      <c r="E2156" s="21">
        <v>2304.6999999999998</v>
      </c>
      <c r="F2156" s="20">
        <v>21.2</v>
      </c>
      <c r="G2156" s="20">
        <v>171.38</v>
      </c>
    </row>
    <row r="2157" spans="1:7" x14ac:dyDescent="0.35">
      <c r="A2157" s="20" t="s">
        <v>38</v>
      </c>
      <c r="B2157" s="20" t="s">
        <v>28</v>
      </c>
      <c r="C2157" s="20">
        <v>1986</v>
      </c>
      <c r="D2157" s="20">
        <v>8262</v>
      </c>
      <c r="E2157" s="21">
        <v>27353.9</v>
      </c>
      <c r="F2157" s="20">
        <v>21.1</v>
      </c>
      <c r="G2157" s="20">
        <v>338.39</v>
      </c>
    </row>
    <row r="2158" spans="1:7" x14ac:dyDescent="0.35">
      <c r="A2158" s="20" t="s">
        <v>102</v>
      </c>
      <c r="B2158" s="20" t="s">
        <v>73</v>
      </c>
      <c r="C2158" s="20">
        <v>1986</v>
      </c>
      <c r="D2158" s="20">
        <v>53</v>
      </c>
      <c r="E2158" s="21">
        <v>245.5</v>
      </c>
      <c r="F2158" s="20">
        <v>20.9</v>
      </c>
      <c r="G2158" s="20">
        <v>109.73</v>
      </c>
    </row>
    <row r="2159" spans="1:7" x14ac:dyDescent="0.35">
      <c r="A2159" s="20" t="s">
        <v>74</v>
      </c>
      <c r="B2159" s="20" t="s">
        <v>73</v>
      </c>
      <c r="C2159" s="20">
        <v>1986</v>
      </c>
      <c r="D2159" s="20">
        <v>2843</v>
      </c>
      <c r="E2159" s="21">
        <v>1881.6</v>
      </c>
      <c r="F2159" s="20">
        <v>21.1</v>
      </c>
      <c r="G2159" s="20">
        <v>104.37</v>
      </c>
    </row>
    <row r="2160" spans="1:7" x14ac:dyDescent="0.35">
      <c r="A2160" s="20" t="s">
        <v>40</v>
      </c>
      <c r="B2160" s="20" t="s">
        <v>73</v>
      </c>
      <c r="C2160" s="20">
        <v>1986</v>
      </c>
      <c r="D2160" s="20">
        <v>13414</v>
      </c>
      <c r="E2160" s="21">
        <v>101344.6</v>
      </c>
      <c r="F2160" s="20">
        <v>21.7</v>
      </c>
      <c r="G2160" s="20">
        <v>112.45</v>
      </c>
    </row>
    <row r="2161" spans="1:7" x14ac:dyDescent="0.35">
      <c r="A2161" s="20" t="s">
        <v>41</v>
      </c>
      <c r="B2161" s="20" t="s">
        <v>73</v>
      </c>
      <c r="C2161" s="20">
        <v>1986</v>
      </c>
      <c r="D2161" s="20">
        <v>462</v>
      </c>
      <c r="E2161" s="21">
        <v>1911.3</v>
      </c>
      <c r="F2161" s="20">
        <v>22.8</v>
      </c>
      <c r="G2161" s="20">
        <v>951.1</v>
      </c>
    </row>
    <row r="2162" spans="1:7" x14ac:dyDescent="0.35">
      <c r="A2162" s="20" t="s">
        <v>42</v>
      </c>
      <c r="B2162" s="20" t="s">
        <v>73</v>
      </c>
      <c r="C2162" s="20">
        <v>1986</v>
      </c>
      <c r="D2162" s="20">
        <v>21070</v>
      </c>
      <c r="E2162" s="21">
        <v>81102.8</v>
      </c>
      <c r="F2162" s="20">
        <v>22.6</v>
      </c>
      <c r="G2162" s="20">
        <v>550.16999999999996</v>
      </c>
    </row>
    <row r="2163" spans="1:7" x14ac:dyDescent="0.35">
      <c r="A2163" s="20" t="s">
        <v>43</v>
      </c>
      <c r="B2163" s="20" t="s">
        <v>73</v>
      </c>
      <c r="C2163" s="20">
        <v>1986</v>
      </c>
      <c r="D2163" s="20">
        <v>14298</v>
      </c>
      <c r="E2163" s="21">
        <v>88191.5</v>
      </c>
      <c r="F2163" s="20">
        <v>21.8</v>
      </c>
      <c r="G2163" s="20">
        <v>125.19</v>
      </c>
    </row>
    <row r="2164" spans="1:7" x14ac:dyDescent="0.35">
      <c r="A2164" s="20" t="s">
        <v>45</v>
      </c>
      <c r="B2164" s="20" t="s">
        <v>73</v>
      </c>
      <c r="C2164" s="20">
        <v>1986</v>
      </c>
      <c r="D2164" s="20">
        <v>1339</v>
      </c>
      <c r="E2164" s="21">
        <v>10610.3</v>
      </c>
      <c r="F2164" s="20">
        <v>23.2</v>
      </c>
      <c r="G2164" s="20">
        <v>101.1</v>
      </c>
    </row>
    <row r="2165" spans="1:7" x14ac:dyDescent="0.35">
      <c r="A2165" s="20" t="s">
        <v>46</v>
      </c>
      <c r="B2165" s="20" t="s">
        <v>73</v>
      </c>
      <c r="C2165" s="20">
        <v>1986</v>
      </c>
      <c r="D2165" s="20">
        <v>591</v>
      </c>
      <c r="E2165" s="21">
        <v>6226.6</v>
      </c>
      <c r="F2165" s="20">
        <v>20</v>
      </c>
      <c r="G2165" s="20">
        <v>103.22</v>
      </c>
    </row>
    <row r="2166" spans="1:7" x14ac:dyDescent="0.35">
      <c r="A2166" s="20" t="s">
        <v>47</v>
      </c>
      <c r="B2166" s="20" t="s">
        <v>73</v>
      </c>
      <c r="C2166" s="20">
        <v>1986</v>
      </c>
      <c r="D2166" s="20">
        <v>84</v>
      </c>
      <c r="E2166" s="21">
        <v>200.6</v>
      </c>
      <c r="F2166" s="20">
        <v>21.6</v>
      </c>
      <c r="G2166" s="20">
        <v>451.61</v>
      </c>
    </row>
    <row r="2167" spans="1:7" x14ac:dyDescent="0.35">
      <c r="A2167" s="20" t="s">
        <v>85</v>
      </c>
      <c r="B2167" s="20" t="s">
        <v>73</v>
      </c>
      <c r="C2167" s="20">
        <v>1986</v>
      </c>
      <c r="D2167" s="20">
        <v>139</v>
      </c>
      <c r="E2167" s="21">
        <v>358.8</v>
      </c>
      <c r="F2167" s="20">
        <v>22.4</v>
      </c>
      <c r="G2167" s="20">
        <v>168.34</v>
      </c>
    </row>
    <row r="2168" spans="1:7" x14ac:dyDescent="0.35">
      <c r="A2168" s="20" t="s">
        <v>87</v>
      </c>
      <c r="B2168" s="20" t="s">
        <v>73</v>
      </c>
      <c r="C2168" s="20">
        <v>1986</v>
      </c>
      <c r="D2168" s="20">
        <v>210</v>
      </c>
      <c r="E2168" s="21">
        <v>662.3</v>
      </c>
      <c r="F2168" s="20">
        <v>23.1</v>
      </c>
      <c r="G2168" s="20">
        <v>242.8</v>
      </c>
    </row>
    <row r="2169" spans="1:7" x14ac:dyDescent="0.35">
      <c r="A2169" s="20" t="s">
        <v>75</v>
      </c>
      <c r="B2169" s="20" t="s">
        <v>73</v>
      </c>
      <c r="C2169" s="20">
        <v>1986</v>
      </c>
      <c r="D2169" s="20">
        <v>2280</v>
      </c>
      <c r="E2169" s="21">
        <v>12125.9</v>
      </c>
      <c r="F2169" s="20">
        <v>19.899999999999999</v>
      </c>
      <c r="G2169" s="20">
        <v>223.14</v>
      </c>
    </row>
    <row r="2170" spans="1:7" x14ac:dyDescent="0.35">
      <c r="A2170" s="20" t="s">
        <v>88</v>
      </c>
      <c r="B2170" s="20" t="s">
        <v>73</v>
      </c>
      <c r="C2170" s="20">
        <v>1986</v>
      </c>
      <c r="D2170" s="20">
        <v>2169</v>
      </c>
      <c r="E2170" s="21">
        <v>7061.3</v>
      </c>
      <c r="F2170" s="20">
        <v>21.2</v>
      </c>
      <c r="G2170" s="20">
        <v>285.77999999999997</v>
      </c>
    </row>
    <row r="2171" spans="1:7" x14ac:dyDescent="0.35">
      <c r="A2171" s="20" t="s">
        <v>76</v>
      </c>
      <c r="B2171" s="20" t="s">
        <v>73</v>
      </c>
      <c r="C2171" s="20">
        <v>1986</v>
      </c>
      <c r="D2171" s="20">
        <v>14447</v>
      </c>
      <c r="E2171" s="21">
        <v>103053.5</v>
      </c>
      <c r="F2171" s="20">
        <v>20.8</v>
      </c>
      <c r="G2171" s="20">
        <v>114.12</v>
      </c>
    </row>
    <row r="2172" spans="1:7" x14ac:dyDescent="0.35">
      <c r="A2172" s="20" t="s">
        <v>109</v>
      </c>
      <c r="B2172" s="20" t="s">
        <v>73</v>
      </c>
      <c r="C2172" s="20">
        <v>1986</v>
      </c>
      <c r="D2172" s="20">
        <v>52</v>
      </c>
      <c r="E2172" s="21">
        <v>83.7</v>
      </c>
      <c r="F2172" s="20">
        <v>22.3</v>
      </c>
      <c r="G2172" s="20"/>
    </row>
    <row r="2173" spans="1:7" x14ac:dyDescent="0.35">
      <c r="A2173" s="20" t="s">
        <v>53</v>
      </c>
      <c r="B2173" s="20" t="s">
        <v>73</v>
      </c>
      <c r="C2173" s="20">
        <v>1986</v>
      </c>
      <c r="D2173" s="20">
        <v>59</v>
      </c>
      <c r="E2173" s="21">
        <v>314.8</v>
      </c>
      <c r="F2173" s="20">
        <v>22.8</v>
      </c>
      <c r="G2173" s="20">
        <v>171.49</v>
      </c>
    </row>
    <row r="2174" spans="1:7" x14ac:dyDescent="0.35">
      <c r="A2174" s="20" t="s">
        <v>54</v>
      </c>
      <c r="B2174" s="20" t="s">
        <v>73</v>
      </c>
      <c r="C2174" s="20">
        <v>1986</v>
      </c>
      <c r="D2174" s="20">
        <v>2022</v>
      </c>
      <c r="E2174" s="21">
        <v>9885.5</v>
      </c>
      <c r="F2174" s="20">
        <v>22.7</v>
      </c>
      <c r="G2174" s="20">
        <v>651.94000000000005</v>
      </c>
    </row>
    <row r="2175" spans="1:7" x14ac:dyDescent="0.35">
      <c r="A2175" s="20" t="s">
        <v>55</v>
      </c>
      <c r="B2175" s="20" t="s">
        <v>73</v>
      </c>
      <c r="C2175" s="20">
        <v>1986</v>
      </c>
      <c r="D2175" s="20">
        <v>1871</v>
      </c>
      <c r="E2175" s="21">
        <v>9492.6</v>
      </c>
      <c r="F2175" s="20">
        <v>22.8</v>
      </c>
      <c r="G2175" s="20">
        <v>110.42</v>
      </c>
    </row>
    <row r="2176" spans="1:7" x14ac:dyDescent="0.35">
      <c r="A2176" s="20" t="s">
        <v>78</v>
      </c>
      <c r="B2176" s="20" t="s">
        <v>73</v>
      </c>
      <c r="C2176" s="20">
        <v>1986</v>
      </c>
      <c r="D2176" s="20">
        <v>456</v>
      </c>
      <c r="E2176" s="21">
        <v>77.8</v>
      </c>
      <c r="F2176" s="20">
        <v>23</v>
      </c>
      <c r="G2176" s="20">
        <v>284.86</v>
      </c>
    </row>
    <row r="2177" spans="1:7" x14ac:dyDescent="0.35">
      <c r="A2177" s="20" t="s">
        <v>79</v>
      </c>
      <c r="B2177" s="20" t="s">
        <v>73</v>
      </c>
      <c r="C2177" s="20">
        <v>1986</v>
      </c>
      <c r="D2177" s="20">
        <v>63</v>
      </c>
      <c r="E2177" s="21">
        <v>140.6</v>
      </c>
      <c r="F2177" s="20">
        <v>22.1</v>
      </c>
      <c r="G2177" s="20">
        <v>370.33</v>
      </c>
    </row>
    <row r="2178" spans="1:7" x14ac:dyDescent="0.35">
      <c r="A2178" s="20" t="s">
        <v>69</v>
      </c>
      <c r="B2178" s="20" t="s">
        <v>73</v>
      </c>
      <c r="C2178" s="20">
        <v>1986</v>
      </c>
      <c r="D2178" s="20">
        <v>324</v>
      </c>
      <c r="E2178" s="21">
        <v>2402.9</v>
      </c>
      <c r="F2178" s="20">
        <v>21.6</v>
      </c>
      <c r="G2178" s="20">
        <v>115.02</v>
      </c>
    </row>
    <row r="2179" spans="1:7" x14ac:dyDescent="0.35">
      <c r="A2179" s="20" t="s">
        <v>59</v>
      </c>
      <c r="B2179" s="20" t="s">
        <v>73</v>
      </c>
      <c r="C2179" s="20">
        <v>1986</v>
      </c>
      <c r="D2179" s="20">
        <v>4954</v>
      </c>
      <c r="E2179" s="21">
        <v>18986.400000000001</v>
      </c>
      <c r="F2179" s="20">
        <v>20.9</v>
      </c>
      <c r="G2179" s="20">
        <v>200.58</v>
      </c>
    </row>
    <row r="2180" spans="1:7" x14ac:dyDescent="0.35">
      <c r="A2180" s="20" t="s">
        <v>60</v>
      </c>
      <c r="B2180" s="20" t="s">
        <v>73</v>
      </c>
      <c r="C2180" s="20">
        <v>1986</v>
      </c>
      <c r="D2180" s="20">
        <v>7199</v>
      </c>
      <c r="E2180" s="21">
        <v>25501.4</v>
      </c>
      <c r="F2180" s="20">
        <v>20.399999999999999</v>
      </c>
      <c r="G2180" s="20">
        <v>535.75</v>
      </c>
    </row>
    <row r="2181" spans="1:7" x14ac:dyDescent="0.35">
      <c r="A2181" s="20" t="s">
        <v>113</v>
      </c>
      <c r="B2181" s="20" t="s">
        <v>73</v>
      </c>
      <c r="C2181" s="20">
        <v>1986</v>
      </c>
      <c r="D2181" s="20">
        <v>132</v>
      </c>
      <c r="E2181" s="21">
        <v>477.2</v>
      </c>
      <c r="F2181" s="20">
        <v>20.399999999999999</v>
      </c>
      <c r="G2181" s="20">
        <v>278.85000000000002</v>
      </c>
    </row>
    <row r="2182" spans="1:7" x14ac:dyDescent="0.35">
      <c r="A2182" s="20" t="s">
        <v>63</v>
      </c>
      <c r="B2182" s="20" t="s">
        <v>73</v>
      </c>
      <c r="C2182" s="20">
        <v>1986</v>
      </c>
      <c r="D2182" s="20">
        <v>999</v>
      </c>
      <c r="E2182" s="21">
        <v>7350.2</v>
      </c>
      <c r="F2182" s="20">
        <v>22.8</v>
      </c>
      <c r="G2182" s="20">
        <v>116.61</v>
      </c>
    </row>
    <row r="2183" spans="1:7" x14ac:dyDescent="0.35">
      <c r="A2183" s="20" t="s">
        <v>80</v>
      </c>
      <c r="B2183" s="20" t="s">
        <v>73</v>
      </c>
      <c r="C2183" s="20">
        <v>1986</v>
      </c>
      <c r="D2183" s="20">
        <v>7303</v>
      </c>
      <c r="E2183" s="21">
        <v>61596.3</v>
      </c>
      <c r="F2183" s="20">
        <v>22.2</v>
      </c>
      <c r="G2183" s="20">
        <v>116.56</v>
      </c>
    </row>
    <row r="2184" spans="1:7" x14ac:dyDescent="0.35">
      <c r="A2184" s="20" t="s">
        <v>64</v>
      </c>
      <c r="B2184" s="20" t="s">
        <v>73</v>
      </c>
      <c r="C2184" s="20">
        <v>1986</v>
      </c>
      <c r="D2184" s="20">
        <v>9319</v>
      </c>
      <c r="E2184" s="21">
        <v>57027.7</v>
      </c>
      <c r="F2184" s="20">
        <v>22.6</v>
      </c>
      <c r="G2184" s="20">
        <v>105.94</v>
      </c>
    </row>
    <row r="2185" spans="1:7" x14ac:dyDescent="0.35">
      <c r="A2185" s="20" t="s">
        <v>90</v>
      </c>
      <c r="B2185" s="20" t="s">
        <v>73</v>
      </c>
      <c r="C2185" s="20">
        <v>1986</v>
      </c>
      <c r="D2185" s="20">
        <v>922</v>
      </c>
      <c r="E2185" s="21">
        <v>5995.7</v>
      </c>
      <c r="F2185" s="20">
        <v>22</v>
      </c>
      <c r="G2185" s="20">
        <v>110.46</v>
      </c>
    </row>
    <row r="2186" spans="1:7" x14ac:dyDescent="0.35">
      <c r="A2186" s="20" t="s">
        <v>116</v>
      </c>
      <c r="B2186" s="20" t="s">
        <v>73</v>
      </c>
      <c r="C2186" s="20">
        <v>1986</v>
      </c>
      <c r="D2186" s="20">
        <v>50</v>
      </c>
      <c r="E2186" s="21">
        <v>255.5</v>
      </c>
      <c r="F2186" s="20">
        <v>22.4</v>
      </c>
      <c r="G2186" s="20">
        <v>102.76</v>
      </c>
    </row>
    <row r="2187" spans="1:7" x14ac:dyDescent="0.35">
      <c r="A2187" s="20" t="s">
        <v>83</v>
      </c>
      <c r="B2187" s="20" t="s">
        <v>73</v>
      </c>
      <c r="C2187" s="20">
        <v>1986</v>
      </c>
      <c r="D2187" s="20">
        <v>89</v>
      </c>
      <c r="E2187" s="21">
        <v>397.6</v>
      </c>
      <c r="F2187" s="20">
        <v>22.6</v>
      </c>
      <c r="G2187" s="20">
        <v>513.51</v>
      </c>
    </row>
    <row r="2188" spans="1:7" x14ac:dyDescent="0.35">
      <c r="A2188" s="20" t="s">
        <v>82</v>
      </c>
      <c r="B2188" s="20" t="s">
        <v>73</v>
      </c>
      <c r="C2188" s="20">
        <v>1986</v>
      </c>
      <c r="D2188" s="20">
        <v>739</v>
      </c>
      <c r="E2188" s="21">
        <v>2338.3000000000002</v>
      </c>
      <c r="F2188" s="20">
        <v>22.1</v>
      </c>
      <c r="G2188" s="20">
        <v>106.37</v>
      </c>
    </row>
    <row r="2189" spans="1:7" x14ac:dyDescent="0.35">
      <c r="A2189" s="20" t="s">
        <v>91</v>
      </c>
      <c r="B2189" s="20" t="s">
        <v>73</v>
      </c>
      <c r="C2189" s="20">
        <v>1986</v>
      </c>
      <c r="D2189" s="20">
        <v>98</v>
      </c>
      <c r="E2189" s="21">
        <v>754.4</v>
      </c>
      <c r="F2189" s="20">
        <v>22.9</v>
      </c>
      <c r="G2189" s="20">
        <v>90.7</v>
      </c>
    </row>
    <row r="2190" spans="1:7" x14ac:dyDescent="0.35">
      <c r="A2190" s="20" t="s">
        <v>68</v>
      </c>
      <c r="B2190" s="20" t="s">
        <v>73</v>
      </c>
      <c r="C2190" s="20">
        <v>1986</v>
      </c>
      <c r="D2190" s="20">
        <v>24156</v>
      </c>
      <c r="E2190" s="21">
        <v>143401.9</v>
      </c>
      <c r="F2190" s="20">
        <v>19.3</v>
      </c>
      <c r="G2190" s="20">
        <v>340.2</v>
      </c>
    </row>
    <row r="2191" spans="1:7" x14ac:dyDescent="0.35">
      <c r="A2191" s="20" t="s">
        <v>30</v>
      </c>
      <c r="B2191" s="20" t="s">
        <v>28</v>
      </c>
      <c r="C2191" s="20">
        <v>1985</v>
      </c>
      <c r="D2191" s="20">
        <v>1701</v>
      </c>
      <c r="E2191" s="21">
        <v>19454</v>
      </c>
      <c r="F2191" s="20">
        <v>16.100000000000001</v>
      </c>
      <c r="G2191" s="20">
        <v>166.85</v>
      </c>
    </row>
    <row r="2192" spans="1:7" x14ac:dyDescent="0.35">
      <c r="A2192" s="20" t="s">
        <v>31</v>
      </c>
      <c r="B2192" s="20" t="s">
        <v>28</v>
      </c>
      <c r="C2192" s="20">
        <v>1985</v>
      </c>
      <c r="D2192" s="20">
        <v>22847</v>
      </c>
      <c r="E2192" s="21">
        <v>82204.100000000006</v>
      </c>
      <c r="F2192" s="20">
        <v>22.2</v>
      </c>
      <c r="G2192" s="20">
        <v>903.55</v>
      </c>
    </row>
    <row r="2193" spans="1:7" x14ac:dyDescent="0.35">
      <c r="A2193" s="20" t="s">
        <v>118</v>
      </c>
      <c r="B2193" s="20" t="s">
        <v>28</v>
      </c>
      <c r="C2193" s="20">
        <v>1985</v>
      </c>
      <c r="D2193" s="20">
        <v>59</v>
      </c>
      <c r="E2193" s="21"/>
      <c r="F2193" s="20"/>
      <c r="G2193" s="20"/>
    </row>
    <row r="2194" spans="1:7" x14ac:dyDescent="0.35">
      <c r="A2194" s="20" t="s">
        <v>3</v>
      </c>
      <c r="B2194" s="20" t="s">
        <v>28</v>
      </c>
      <c r="C2194" s="20">
        <v>1985</v>
      </c>
      <c r="D2194" s="20">
        <v>38980</v>
      </c>
      <c r="E2194" s="21">
        <v>298649.59999999998</v>
      </c>
      <c r="F2194" s="20">
        <v>19.7</v>
      </c>
      <c r="G2194" s="20">
        <v>150.44999999999999</v>
      </c>
    </row>
    <row r="2195" spans="1:7" x14ac:dyDescent="0.35">
      <c r="A2195" s="20" t="s">
        <v>97</v>
      </c>
      <c r="B2195" s="20" t="s">
        <v>28</v>
      </c>
      <c r="C2195" s="20">
        <v>1985</v>
      </c>
      <c r="D2195" s="20">
        <v>2892</v>
      </c>
      <c r="E2195" s="21">
        <v>21680.2</v>
      </c>
      <c r="F2195" s="20">
        <v>21.3</v>
      </c>
      <c r="G2195" s="20">
        <v>120.95</v>
      </c>
    </row>
    <row r="2196" spans="1:7" x14ac:dyDescent="0.35">
      <c r="A2196" s="20" t="s">
        <v>106</v>
      </c>
      <c r="B2196" s="20" t="s">
        <v>28</v>
      </c>
      <c r="C2196" s="20">
        <v>1985</v>
      </c>
      <c r="D2196" s="20">
        <v>130</v>
      </c>
      <c r="E2196" s="21">
        <v>850.1</v>
      </c>
      <c r="F2196" s="20">
        <v>19.2</v>
      </c>
      <c r="G2196" s="20">
        <v>66.97</v>
      </c>
    </row>
    <row r="2197" spans="1:7" x14ac:dyDescent="0.35">
      <c r="A2197" s="20" t="s">
        <v>107</v>
      </c>
      <c r="B2197" s="20" t="s">
        <v>28</v>
      </c>
      <c r="C2197" s="20">
        <v>1985</v>
      </c>
      <c r="D2197" s="20">
        <v>343</v>
      </c>
      <c r="E2197" s="21">
        <v>2132.1</v>
      </c>
      <c r="F2197" s="20">
        <v>20.3</v>
      </c>
      <c r="G2197" s="20">
        <v>117.6</v>
      </c>
    </row>
    <row r="2198" spans="1:7" x14ac:dyDescent="0.35">
      <c r="A2198" s="20" t="s">
        <v>108</v>
      </c>
      <c r="B2198" s="20" t="s">
        <v>28</v>
      </c>
      <c r="C2198" s="20">
        <v>1985</v>
      </c>
      <c r="D2198" s="20">
        <v>226</v>
      </c>
      <c r="E2198" s="21">
        <v>815.3</v>
      </c>
      <c r="F2198" s="20">
        <v>19.3</v>
      </c>
      <c r="G2198" s="20">
        <v>300</v>
      </c>
    </row>
    <row r="2199" spans="1:7" x14ac:dyDescent="0.35">
      <c r="A2199" s="20" t="s">
        <v>4</v>
      </c>
      <c r="B2199" s="20" t="s">
        <v>28</v>
      </c>
      <c r="C2199" s="20">
        <v>1985</v>
      </c>
      <c r="D2199" s="20">
        <v>68313</v>
      </c>
      <c r="E2199" s="21">
        <v>585393.4</v>
      </c>
      <c r="F2199" s="20">
        <v>20.399999999999999</v>
      </c>
      <c r="G2199" s="20">
        <v>123.4</v>
      </c>
    </row>
    <row r="2200" spans="1:7" x14ac:dyDescent="0.35">
      <c r="A2200" s="20" t="s">
        <v>5</v>
      </c>
      <c r="B2200" s="20" t="s">
        <v>28</v>
      </c>
      <c r="C2200" s="20">
        <v>1985</v>
      </c>
      <c r="D2200" s="20">
        <v>3974</v>
      </c>
      <c r="E2200" s="21">
        <v>15341.7</v>
      </c>
      <c r="F2200" s="20">
        <v>21.8</v>
      </c>
      <c r="G2200" s="20">
        <v>376.72</v>
      </c>
    </row>
    <row r="2201" spans="1:7" x14ac:dyDescent="0.35">
      <c r="A2201" s="20" t="s">
        <v>98</v>
      </c>
      <c r="B2201" s="20" t="s">
        <v>28</v>
      </c>
      <c r="C2201" s="20">
        <v>1985</v>
      </c>
      <c r="D2201" s="20">
        <v>2407</v>
      </c>
      <c r="E2201" s="21">
        <v>11042.7</v>
      </c>
      <c r="F2201" s="20">
        <v>20.3</v>
      </c>
      <c r="G2201" s="20">
        <v>242.98</v>
      </c>
    </row>
    <row r="2202" spans="1:7" x14ac:dyDescent="0.35">
      <c r="A2202" s="20" t="s">
        <v>99</v>
      </c>
      <c r="B2202" s="20" t="s">
        <v>28</v>
      </c>
      <c r="C2202" s="20">
        <v>1985</v>
      </c>
      <c r="D2202" s="20">
        <v>351</v>
      </c>
      <c r="E2202" s="21">
        <v>2723.5</v>
      </c>
      <c r="F2202" s="20">
        <v>18.2</v>
      </c>
      <c r="G2202" s="20">
        <v>274.83</v>
      </c>
    </row>
    <row r="2203" spans="1:7" x14ac:dyDescent="0.35">
      <c r="A2203" s="20" t="s">
        <v>8</v>
      </c>
      <c r="B2203" s="20" t="s">
        <v>28</v>
      </c>
      <c r="C2203" s="20">
        <v>1985</v>
      </c>
      <c r="D2203" s="20">
        <v>1331</v>
      </c>
      <c r="E2203" s="21">
        <v>10483.799999999999</v>
      </c>
      <c r="F2203" s="20">
        <v>20.6</v>
      </c>
      <c r="G2203" s="20">
        <v>208.72</v>
      </c>
    </row>
    <row r="2204" spans="1:7" x14ac:dyDescent="0.35">
      <c r="A2204" s="20" t="s">
        <v>33</v>
      </c>
      <c r="B2204" s="20" t="s">
        <v>28</v>
      </c>
      <c r="C2204" s="20">
        <v>1985</v>
      </c>
      <c r="D2204" s="20">
        <v>1532</v>
      </c>
      <c r="E2204" s="21">
        <v>9200.6</v>
      </c>
      <c r="F2204" s="20">
        <v>20.9</v>
      </c>
      <c r="G2204" s="20">
        <v>214.48</v>
      </c>
    </row>
    <row r="2205" spans="1:7" x14ac:dyDescent="0.35">
      <c r="A2205" s="20" t="s">
        <v>23</v>
      </c>
      <c r="B2205" s="20" t="s">
        <v>28</v>
      </c>
      <c r="C2205" s="20">
        <v>1985</v>
      </c>
      <c r="D2205" s="20">
        <v>260</v>
      </c>
      <c r="E2205" s="21">
        <v>2936.1</v>
      </c>
      <c r="F2205" s="20">
        <v>22.7</v>
      </c>
      <c r="G2205" s="20">
        <v>103.67</v>
      </c>
    </row>
    <row r="2206" spans="1:7" x14ac:dyDescent="0.35">
      <c r="A2206" s="20" t="s">
        <v>34</v>
      </c>
      <c r="B2206" s="20" t="s">
        <v>28</v>
      </c>
      <c r="C2206" s="20">
        <v>1985</v>
      </c>
      <c r="D2206" s="20">
        <v>2697</v>
      </c>
      <c r="E2206" s="21">
        <v>15446.2</v>
      </c>
      <c r="F2206" s="20">
        <v>19.7</v>
      </c>
      <c r="G2206" s="20">
        <v>88.88</v>
      </c>
    </row>
    <row r="2207" spans="1:7" x14ac:dyDescent="0.35">
      <c r="A2207" s="20" t="s">
        <v>133</v>
      </c>
      <c r="B2207" s="20" t="s">
        <v>28</v>
      </c>
      <c r="C2207" s="20">
        <v>1985</v>
      </c>
      <c r="D2207" s="20">
        <v>64</v>
      </c>
      <c r="E2207" s="21"/>
      <c r="F2207" s="20"/>
      <c r="G2207" s="20"/>
    </row>
    <row r="2208" spans="1:7" x14ac:dyDescent="0.35">
      <c r="A2208" s="20" t="s">
        <v>125</v>
      </c>
      <c r="B2208" s="20" t="s">
        <v>28</v>
      </c>
      <c r="C2208" s="20">
        <v>1985</v>
      </c>
      <c r="D2208" s="20">
        <v>409</v>
      </c>
      <c r="E2208" s="21">
        <v>2760.6</v>
      </c>
      <c r="F2208" s="20">
        <v>22.6</v>
      </c>
      <c r="G2208" s="20">
        <v>96.15</v>
      </c>
    </row>
    <row r="2209" spans="1:7" x14ac:dyDescent="0.35">
      <c r="A2209" s="20" t="s">
        <v>13</v>
      </c>
      <c r="B2209" s="20" t="s">
        <v>28</v>
      </c>
      <c r="C2209" s="20">
        <v>1985</v>
      </c>
      <c r="D2209" s="20">
        <v>2136</v>
      </c>
      <c r="E2209" s="21">
        <v>8034.3</v>
      </c>
      <c r="F2209" s="20">
        <v>20.5</v>
      </c>
      <c r="G2209" s="20">
        <v>404.88</v>
      </c>
    </row>
    <row r="2210" spans="1:7" x14ac:dyDescent="0.35">
      <c r="A2210" s="20" t="s">
        <v>15</v>
      </c>
      <c r="B2210" s="20" t="s">
        <v>28</v>
      </c>
      <c r="C2210" s="20">
        <v>1985</v>
      </c>
      <c r="D2210" s="20">
        <v>13299</v>
      </c>
      <c r="E2210" s="21">
        <v>56298.7</v>
      </c>
      <c r="F2210" s="20">
        <v>21.9</v>
      </c>
      <c r="G2210" s="20">
        <v>441.25</v>
      </c>
    </row>
    <row r="2211" spans="1:7" x14ac:dyDescent="0.35">
      <c r="A2211" s="20" t="s">
        <v>36</v>
      </c>
      <c r="B2211" s="20" t="s">
        <v>28</v>
      </c>
      <c r="C2211" s="20">
        <v>1985</v>
      </c>
      <c r="D2211" s="20">
        <v>234</v>
      </c>
      <c r="E2211" s="21">
        <v>594.70000000000005</v>
      </c>
      <c r="F2211" s="20">
        <v>20.8</v>
      </c>
      <c r="G2211" s="20">
        <v>218.63</v>
      </c>
    </row>
    <row r="2212" spans="1:7" x14ac:dyDescent="0.35">
      <c r="A2212" s="20" t="s">
        <v>17</v>
      </c>
      <c r="B2212" s="20" t="s">
        <v>28</v>
      </c>
      <c r="C2212" s="20">
        <v>1985</v>
      </c>
      <c r="D2212" s="20">
        <v>2827</v>
      </c>
      <c r="E2212" s="21">
        <v>17146.2</v>
      </c>
      <c r="F2212" s="20">
        <v>20.399999999999999</v>
      </c>
      <c r="G2212" s="20">
        <v>209.54</v>
      </c>
    </row>
    <row r="2213" spans="1:7" x14ac:dyDescent="0.35">
      <c r="A2213" s="20" t="s">
        <v>100</v>
      </c>
      <c r="B2213" s="20" t="s">
        <v>28</v>
      </c>
      <c r="C2213" s="20">
        <v>1985</v>
      </c>
      <c r="D2213" s="20">
        <v>1091</v>
      </c>
      <c r="E2213" s="21">
        <v>7993.8</v>
      </c>
      <c r="F2213" s="20">
        <v>20.399999999999999</v>
      </c>
      <c r="G2213" s="20">
        <v>126.76</v>
      </c>
    </row>
    <row r="2214" spans="1:7" x14ac:dyDescent="0.35">
      <c r="A2214" s="20" t="s">
        <v>101</v>
      </c>
      <c r="B2214" s="20" t="s">
        <v>28</v>
      </c>
      <c r="C2214" s="20">
        <v>1985</v>
      </c>
      <c r="D2214" s="20">
        <v>1221</v>
      </c>
      <c r="E2214" s="21">
        <v>4919.3999999999996</v>
      </c>
      <c r="F2214" s="20">
        <v>21.1</v>
      </c>
      <c r="G2214" s="20">
        <v>183.53</v>
      </c>
    </row>
    <row r="2215" spans="1:7" x14ac:dyDescent="0.35">
      <c r="A2215" s="20" t="s">
        <v>38</v>
      </c>
      <c r="B2215" s="20" t="s">
        <v>28</v>
      </c>
      <c r="C2215" s="20">
        <v>1985</v>
      </c>
      <c r="D2215" s="20">
        <v>9732</v>
      </c>
      <c r="E2215" s="21">
        <v>31373.7</v>
      </c>
      <c r="F2215" s="20">
        <v>21.1</v>
      </c>
      <c r="G2215" s="20">
        <v>324.51</v>
      </c>
    </row>
    <row r="2216" spans="1:7" x14ac:dyDescent="0.35">
      <c r="A2216" s="20" t="s">
        <v>102</v>
      </c>
      <c r="B2216" s="20" t="s">
        <v>73</v>
      </c>
      <c r="C2216" s="20">
        <v>1985</v>
      </c>
      <c r="D2216" s="20">
        <v>53</v>
      </c>
      <c r="E2216" s="21">
        <v>326.7</v>
      </c>
      <c r="F2216" s="20">
        <v>22.1</v>
      </c>
      <c r="G2216" s="20">
        <v>105.65</v>
      </c>
    </row>
    <row r="2217" spans="1:7" x14ac:dyDescent="0.35">
      <c r="A2217" s="20" t="s">
        <v>74</v>
      </c>
      <c r="B2217" s="20" t="s">
        <v>73</v>
      </c>
      <c r="C2217" s="20">
        <v>1985</v>
      </c>
      <c r="D2217" s="20">
        <v>3162</v>
      </c>
      <c r="E2217" s="21">
        <v>9934.9</v>
      </c>
      <c r="F2217" s="20">
        <v>22.2</v>
      </c>
      <c r="G2217" s="20">
        <v>73.39</v>
      </c>
    </row>
    <row r="2218" spans="1:7" x14ac:dyDescent="0.35">
      <c r="A2218" s="20" t="s">
        <v>40</v>
      </c>
      <c r="B2218" s="20" t="s">
        <v>73</v>
      </c>
      <c r="C2218" s="20">
        <v>1985</v>
      </c>
      <c r="D2218" s="20">
        <v>14804</v>
      </c>
      <c r="E2218" s="21">
        <v>125386.3</v>
      </c>
      <c r="F2218" s="20">
        <v>21.8</v>
      </c>
      <c r="G2218" s="20">
        <v>96</v>
      </c>
    </row>
    <row r="2219" spans="1:7" x14ac:dyDescent="0.35">
      <c r="A2219" s="20" t="s">
        <v>41</v>
      </c>
      <c r="B2219" s="20" t="s">
        <v>73</v>
      </c>
      <c r="C2219" s="20">
        <v>1985</v>
      </c>
      <c r="D2219" s="20">
        <v>294</v>
      </c>
      <c r="E2219" s="21">
        <v>1070.2</v>
      </c>
      <c r="F2219" s="20">
        <v>22.8</v>
      </c>
      <c r="G2219" s="20">
        <v>966.25</v>
      </c>
    </row>
    <row r="2220" spans="1:7" x14ac:dyDescent="0.35">
      <c r="A2220" s="20" t="s">
        <v>42</v>
      </c>
      <c r="B2220" s="20" t="s">
        <v>73</v>
      </c>
      <c r="C2220" s="20">
        <v>1985</v>
      </c>
      <c r="D2220" s="20">
        <v>20430</v>
      </c>
      <c r="E2220" s="21">
        <v>72002.2</v>
      </c>
      <c r="F2220" s="20">
        <v>22.4</v>
      </c>
      <c r="G2220" s="20">
        <v>533.14</v>
      </c>
    </row>
    <row r="2221" spans="1:7" x14ac:dyDescent="0.35">
      <c r="A2221" s="20" t="s">
        <v>43</v>
      </c>
      <c r="B2221" s="20" t="s">
        <v>73</v>
      </c>
      <c r="C2221" s="20">
        <v>1985</v>
      </c>
      <c r="D2221" s="20">
        <v>16300</v>
      </c>
      <c r="E2221" s="21">
        <v>119169.60000000001</v>
      </c>
      <c r="F2221" s="20">
        <v>22.4</v>
      </c>
      <c r="G2221" s="20">
        <v>98.12</v>
      </c>
    </row>
    <row r="2222" spans="1:7" x14ac:dyDescent="0.35">
      <c r="A2222" s="20" t="s">
        <v>45</v>
      </c>
      <c r="B2222" s="20" t="s">
        <v>73</v>
      </c>
      <c r="C2222" s="20">
        <v>1985</v>
      </c>
      <c r="D2222" s="20">
        <v>1592</v>
      </c>
      <c r="E2222" s="21">
        <v>11764.1</v>
      </c>
      <c r="F2222" s="20">
        <v>21.4</v>
      </c>
      <c r="G2222" s="20">
        <v>65.69</v>
      </c>
    </row>
    <row r="2223" spans="1:7" x14ac:dyDescent="0.35">
      <c r="A2223" s="20" t="s">
        <v>46</v>
      </c>
      <c r="B2223" s="20" t="s">
        <v>73</v>
      </c>
      <c r="C2223" s="20">
        <v>1985</v>
      </c>
      <c r="D2223" s="20">
        <v>592</v>
      </c>
      <c r="E2223" s="21">
        <v>7437</v>
      </c>
      <c r="F2223" s="20">
        <v>21.7</v>
      </c>
      <c r="G2223" s="20">
        <v>55.33</v>
      </c>
    </row>
    <row r="2224" spans="1:7" x14ac:dyDescent="0.35">
      <c r="A2224" s="20" t="s">
        <v>47</v>
      </c>
      <c r="B2224" s="20" t="s">
        <v>73</v>
      </c>
      <c r="C2224" s="20">
        <v>1985</v>
      </c>
      <c r="D2224" s="20">
        <v>84</v>
      </c>
      <c r="E2224" s="21">
        <v>193.8</v>
      </c>
      <c r="F2224" s="20">
        <v>21.1</v>
      </c>
      <c r="G2224" s="20">
        <v>471.19</v>
      </c>
    </row>
    <row r="2225" spans="1:7" x14ac:dyDescent="0.35">
      <c r="A2225" s="20" t="s">
        <v>85</v>
      </c>
      <c r="B2225" s="20" t="s">
        <v>73</v>
      </c>
      <c r="C2225" s="20">
        <v>1985</v>
      </c>
      <c r="D2225" s="20">
        <v>219</v>
      </c>
      <c r="E2225" s="21">
        <v>514.6</v>
      </c>
      <c r="F2225" s="20">
        <v>21.4</v>
      </c>
      <c r="G2225" s="20">
        <v>88.66</v>
      </c>
    </row>
    <row r="2226" spans="1:7" x14ac:dyDescent="0.35">
      <c r="A2226" s="20" t="s">
        <v>87</v>
      </c>
      <c r="B2226" s="20" t="s">
        <v>73</v>
      </c>
      <c r="C2226" s="20">
        <v>1985</v>
      </c>
      <c r="D2226" s="20">
        <v>214</v>
      </c>
      <c r="E2226" s="21">
        <v>903.6</v>
      </c>
      <c r="F2226" s="20">
        <v>22.2</v>
      </c>
      <c r="G2226" s="20">
        <v>241.6</v>
      </c>
    </row>
    <row r="2227" spans="1:7" x14ac:dyDescent="0.35">
      <c r="A2227" s="20" t="s">
        <v>75</v>
      </c>
      <c r="B2227" s="20" t="s">
        <v>73</v>
      </c>
      <c r="C2227" s="20">
        <v>1985</v>
      </c>
      <c r="D2227" s="20">
        <v>2447</v>
      </c>
      <c r="E2227" s="21">
        <v>13096.4</v>
      </c>
      <c r="F2227" s="20">
        <v>20.2</v>
      </c>
      <c r="G2227" s="20">
        <v>206.03</v>
      </c>
    </row>
    <row r="2228" spans="1:7" x14ac:dyDescent="0.35">
      <c r="A2228" s="20" t="s">
        <v>88</v>
      </c>
      <c r="B2228" s="20" t="s">
        <v>73</v>
      </c>
      <c r="C2228" s="20">
        <v>1985</v>
      </c>
      <c r="D2228" s="20">
        <v>2520</v>
      </c>
      <c r="E2228" s="21">
        <v>8564.4</v>
      </c>
      <c r="F2228" s="20">
        <v>20.5</v>
      </c>
      <c r="G2228" s="20">
        <v>306.61</v>
      </c>
    </row>
    <row r="2229" spans="1:7" x14ac:dyDescent="0.35">
      <c r="A2229" s="20" t="s">
        <v>76</v>
      </c>
      <c r="B2229" s="20" t="s">
        <v>73</v>
      </c>
      <c r="C2229" s="20">
        <v>1985</v>
      </c>
      <c r="D2229" s="20">
        <v>14047</v>
      </c>
      <c r="E2229" s="21">
        <v>126682.5</v>
      </c>
      <c r="F2229" s="20">
        <v>21.9</v>
      </c>
      <c r="G2229" s="20">
        <v>92.2</v>
      </c>
    </row>
    <row r="2230" spans="1:7" x14ac:dyDescent="0.35">
      <c r="A2230" s="20" t="s">
        <v>109</v>
      </c>
      <c r="B2230" s="20" t="s">
        <v>73</v>
      </c>
      <c r="C2230" s="20">
        <v>1985</v>
      </c>
      <c r="D2230" s="20">
        <v>52</v>
      </c>
      <c r="E2230" s="21">
        <v>140.6</v>
      </c>
      <c r="F2230" s="20">
        <v>21</v>
      </c>
      <c r="G2230" s="20">
        <v>100</v>
      </c>
    </row>
    <row r="2231" spans="1:7" x14ac:dyDescent="0.35">
      <c r="A2231" s="20" t="s">
        <v>53</v>
      </c>
      <c r="B2231" s="20" t="s">
        <v>73</v>
      </c>
      <c r="C2231" s="20">
        <v>1985</v>
      </c>
      <c r="D2231" s="20">
        <v>56</v>
      </c>
      <c r="E2231" s="21">
        <v>320.60000000000002</v>
      </c>
      <c r="F2231" s="20">
        <v>23</v>
      </c>
      <c r="G2231" s="20">
        <v>167.04</v>
      </c>
    </row>
    <row r="2232" spans="1:7" x14ac:dyDescent="0.35">
      <c r="A2232" s="20" t="s">
        <v>54</v>
      </c>
      <c r="B2232" s="20" t="s">
        <v>73</v>
      </c>
      <c r="C2232" s="20">
        <v>1985</v>
      </c>
      <c r="D2232" s="20">
        <v>1955</v>
      </c>
      <c r="E2232" s="21">
        <v>8298.7999999999993</v>
      </c>
      <c r="F2232" s="20">
        <v>22.9</v>
      </c>
      <c r="G2232" s="20">
        <v>610.9</v>
      </c>
    </row>
    <row r="2233" spans="1:7" x14ac:dyDescent="0.35">
      <c r="A2233" s="20" t="s">
        <v>55</v>
      </c>
      <c r="B2233" s="20" t="s">
        <v>73</v>
      </c>
      <c r="C2233" s="20">
        <v>1985</v>
      </c>
      <c r="D2233" s="20">
        <v>2310</v>
      </c>
      <c r="E2233" s="21">
        <v>11637.8</v>
      </c>
      <c r="F2233" s="20">
        <v>23.5</v>
      </c>
      <c r="G2233" s="20">
        <v>99.28</v>
      </c>
    </row>
    <row r="2234" spans="1:7" x14ac:dyDescent="0.35">
      <c r="A2234" s="20" t="s">
        <v>78</v>
      </c>
      <c r="B2234" s="20" t="s">
        <v>73</v>
      </c>
      <c r="C2234" s="20">
        <v>1985</v>
      </c>
      <c r="D2234" s="20">
        <v>491</v>
      </c>
      <c r="E2234" s="21">
        <v>295.2</v>
      </c>
      <c r="F2234" s="20">
        <v>21.7</v>
      </c>
      <c r="G2234" s="20">
        <v>101.98</v>
      </c>
    </row>
    <row r="2235" spans="1:7" x14ac:dyDescent="0.35">
      <c r="A2235" s="20" t="s">
        <v>79</v>
      </c>
      <c r="B2235" s="20" t="s">
        <v>73</v>
      </c>
      <c r="C2235" s="20">
        <v>1985</v>
      </c>
      <c r="D2235" s="20">
        <v>63</v>
      </c>
      <c r="E2235" s="21">
        <v>103.9</v>
      </c>
      <c r="F2235" s="20">
        <v>22.5</v>
      </c>
      <c r="G2235" s="20">
        <v>359.57</v>
      </c>
    </row>
    <row r="2236" spans="1:7" x14ac:dyDescent="0.35">
      <c r="A2236" s="20" t="s">
        <v>69</v>
      </c>
      <c r="B2236" s="20" t="s">
        <v>73</v>
      </c>
      <c r="C2236" s="20">
        <v>1985</v>
      </c>
      <c r="D2236" s="20">
        <v>344</v>
      </c>
      <c r="E2236" s="21">
        <v>2541.5</v>
      </c>
      <c r="F2236" s="20">
        <v>22.4</v>
      </c>
      <c r="G2236" s="20">
        <v>130.5</v>
      </c>
    </row>
    <row r="2237" spans="1:7" x14ac:dyDescent="0.35">
      <c r="A2237" s="20" t="s">
        <v>59</v>
      </c>
      <c r="B2237" s="20" t="s">
        <v>73</v>
      </c>
      <c r="C2237" s="20">
        <v>1985</v>
      </c>
      <c r="D2237" s="20">
        <v>5093</v>
      </c>
      <c r="E2237" s="21">
        <v>21358.6</v>
      </c>
      <c r="F2237" s="20">
        <v>21.8</v>
      </c>
      <c r="G2237" s="20">
        <v>177.6</v>
      </c>
    </row>
    <row r="2238" spans="1:7" x14ac:dyDescent="0.35">
      <c r="A2238" s="20" t="s">
        <v>60</v>
      </c>
      <c r="B2238" s="20" t="s">
        <v>73</v>
      </c>
      <c r="C2238" s="20">
        <v>1985</v>
      </c>
      <c r="D2238" s="20">
        <v>7429</v>
      </c>
      <c r="E2238" s="21">
        <v>31681.1</v>
      </c>
      <c r="F2238" s="20">
        <v>20.100000000000001</v>
      </c>
      <c r="G2238" s="20">
        <v>533.29</v>
      </c>
    </row>
    <row r="2239" spans="1:7" x14ac:dyDescent="0.35">
      <c r="A2239" s="20" t="s">
        <v>113</v>
      </c>
      <c r="B2239" s="20" t="s">
        <v>73</v>
      </c>
      <c r="C2239" s="20">
        <v>1985</v>
      </c>
      <c r="D2239" s="20">
        <v>143</v>
      </c>
      <c r="E2239" s="21">
        <v>408.4</v>
      </c>
      <c r="F2239" s="20">
        <v>23.1</v>
      </c>
      <c r="G2239" s="20">
        <v>262.33999999999997</v>
      </c>
    </row>
    <row r="2240" spans="1:7" x14ac:dyDescent="0.35">
      <c r="A2240" s="20" t="s">
        <v>63</v>
      </c>
      <c r="B2240" s="20" t="s">
        <v>73</v>
      </c>
      <c r="C2240" s="20">
        <v>1985</v>
      </c>
      <c r="D2240" s="20">
        <v>1169</v>
      </c>
      <c r="E2240" s="21">
        <v>7456.4</v>
      </c>
      <c r="F2240" s="20">
        <v>22.9</v>
      </c>
      <c r="G2240" s="20">
        <v>112.87</v>
      </c>
    </row>
    <row r="2241" spans="1:7" x14ac:dyDescent="0.35">
      <c r="A2241" s="20" t="s">
        <v>80</v>
      </c>
      <c r="B2241" s="20" t="s">
        <v>73</v>
      </c>
      <c r="C2241" s="20">
        <v>1985</v>
      </c>
      <c r="D2241" s="20">
        <v>7975</v>
      </c>
      <c r="E2241" s="21">
        <v>64663.5</v>
      </c>
      <c r="F2241" s="20">
        <v>23.2</v>
      </c>
      <c r="G2241" s="20">
        <v>114.1</v>
      </c>
    </row>
    <row r="2242" spans="1:7" x14ac:dyDescent="0.35">
      <c r="A2242" s="20" t="s">
        <v>64</v>
      </c>
      <c r="B2242" s="20" t="s">
        <v>73</v>
      </c>
      <c r="C2242" s="20">
        <v>1985</v>
      </c>
      <c r="D2242" s="20">
        <v>10577</v>
      </c>
      <c r="E2242" s="21">
        <v>75695.899999999994</v>
      </c>
      <c r="F2242" s="20">
        <v>22.7</v>
      </c>
      <c r="G2242" s="20">
        <v>82.88</v>
      </c>
    </row>
    <row r="2243" spans="1:7" x14ac:dyDescent="0.35">
      <c r="A2243" s="20" t="s">
        <v>90</v>
      </c>
      <c r="B2243" s="20" t="s">
        <v>73</v>
      </c>
      <c r="C2243" s="20">
        <v>1985</v>
      </c>
      <c r="D2243" s="20">
        <v>1262</v>
      </c>
      <c r="E2243" s="21">
        <v>9502.7999999999993</v>
      </c>
      <c r="F2243" s="20">
        <v>20.8</v>
      </c>
      <c r="G2243" s="20">
        <v>98.92</v>
      </c>
    </row>
    <row r="2244" spans="1:7" x14ac:dyDescent="0.35">
      <c r="A2244" s="20" t="s">
        <v>116</v>
      </c>
      <c r="B2244" s="20" t="s">
        <v>73</v>
      </c>
      <c r="C2244" s="20">
        <v>1985</v>
      </c>
      <c r="D2244" s="20">
        <v>50</v>
      </c>
      <c r="E2244" s="21">
        <v>310.60000000000002</v>
      </c>
      <c r="F2244" s="20">
        <v>22.1</v>
      </c>
      <c r="G2244" s="20">
        <v>90.53</v>
      </c>
    </row>
    <row r="2245" spans="1:7" x14ac:dyDescent="0.35">
      <c r="A2245" s="20" t="s">
        <v>83</v>
      </c>
      <c r="B2245" s="20" t="s">
        <v>73</v>
      </c>
      <c r="C2245" s="20">
        <v>1985</v>
      </c>
      <c r="D2245" s="20">
        <v>86</v>
      </c>
      <c r="E2245" s="21">
        <v>468.3</v>
      </c>
      <c r="F2245" s="20">
        <v>22.1</v>
      </c>
      <c r="G2245" s="20">
        <v>350.89</v>
      </c>
    </row>
    <row r="2246" spans="1:7" x14ac:dyDescent="0.35">
      <c r="A2246" s="20" t="s">
        <v>82</v>
      </c>
      <c r="B2246" s="20" t="s">
        <v>73</v>
      </c>
      <c r="C2246" s="20">
        <v>1985</v>
      </c>
      <c r="D2246" s="20">
        <v>966</v>
      </c>
      <c r="E2246" s="21">
        <v>3552.4</v>
      </c>
      <c r="F2246" s="20">
        <v>22.3</v>
      </c>
      <c r="G2246" s="20">
        <v>93</v>
      </c>
    </row>
    <row r="2247" spans="1:7" x14ac:dyDescent="0.35">
      <c r="A2247" s="20" t="s">
        <v>91</v>
      </c>
      <c r="B2247" s="20" t="s">
        <v>73</v>
      </c>
      <c r="C2247" s="20">
        <v>1985</v>
      </c>
      <c r="D2247" s="20">
        <v>172</v>
      </c>
      <c r="E2247" s="21">
        <v>622.4</v>
      </c>
      <c r="F2247" s="20">
        <v>22</v>
      </c>
      <c r="G2247" s="20">
        <v>84.66</v>
      </c>
    </row>
    <row r="2248" spans="1:7" x14ac:dyDescent="0.35">
      <c r="A2248" s="20" t="s">
        <v>68</v>
      </c>
      <c r="B2248" s="20" t="s">
        <v>73</v>
      </c>
      <c r="C2248" s="20">
        <v>1985</v>
      </c>
      <c r="D2248" s="20">
        <v>24775</v>
      </c>
      <c r="E2248" s="21">
        <v>123370</v>
      </c>
      <c r="F2248" s="20">
        <v>19.7</v>
      </c>
      <c r="G2248" s="20">
        <v>268.51</v>
      </c>
    </row>
    <row r="2249" spans="1:7" x14ac:dyDescent="0.35">
      <c r="A2249" s="20" t="s">
        <v>30</v>
      </c>
      <c r="B2249" s="20" t="s">
        <v>28</v>
      </c>
      <c r="C2249" s="20">
        <v>1984</v>
      </c>
      <c r="D2249" s="20">
        <v>1641</v>
      </c>
      <c r="E2249" s="21">
        <v>17223.599999999999</v>
      </c>
      <c r="F2249" s="20">
        <v>15.6</v>
      </c>
      <c r="G2249" s="20">
        <v>163.63</v>
      </c>
    </row>
    <row r="2250" spans="1:7" x14ac:dyDescent="0.35">
      <c r="A2250" s="20" t="s">
        <v>31</v>
      </c>
      <c r="B2250" s="20" t="s">
        <v>28</v>
      </c>
      <c r="C2250" s="20">
        <v>1984</v>
      </c>
      <c r="D2250" s="20">
        <v>20234</v>
      </c>
      <c r="E2250" s="21">
        <v>70259.8</v>
      </c>
      <c r="F2250" s="20">
        <v>22.4</v>
      </c>
      <c r="G2250" s="20">
        <v>997.64</v>
      </c>
    </row>
    <row r="2251" spans="1:7" x14ac:dyDescent="0.35">
      <c r="A2251" s="20" t="s">
        <v>134</v>
      </c>
      <c r="B2251" s="20" t="s">
        <v>28</v>
      </c>
      <c r="C2251" s="20">
        <v>1984</v>
      </c>
      <c r="D2251" s="20">
        <v>59</v>
      </c>
      <c r="E2251" s="21"/>
      <c r="F2251" s="20"/>
      <c r="G2251" s="20"/>
    </row>
    <row r="2252" spans="1:7" x14ac:dyDescent="0.35">
      <c r="A2252" s="20" t="s">
        <v>3</v>
      </c>
      <c r="B2252" s="20" t="s">
        <v>28</v>
      </c>
      <c r="C2252" s="20">
        <v>1984</v>
      </c>
      <c r="D2252" s="20">
        <v>38468</v>
      </c>
      <c r="E2252" s="21">
        <v>255304.8</v>
      </c>
      <c r="F2252" s="20">
        <v>19.899999999999999</v>
      </c>
      <c r="G2252" s="20">
        <v>172.64</v>
      </c>
    </row>
    <row r="2253" spans="1:7" x14ac:dyDescent="0.35">
      <c r="A2253" s="20" t="s">
        <v>97</v>
      </c>
      <c r="B2253" s="20" t="s">
        <v>28</v>
      </c>
      <c r="C2253" s="20">
        <v>1984</v>
      </c>
      <c r="D2253" s="20">
        <v>3172</v>
      </c>
      <c r="E2253" s="21">
        <v>23129</v>
      </c>
      <c r="F2253" s="20">
        <v>20.9</v>
      </c>
      <c r="G2253" s="20">
        <v>124</v>
      </c>
    </row>
    <row r="2254" spans="1:7" x14ac:dyDescent="0.35">
      <c r="A2254" s="20" t="s">
        <v>106</v>
      </c>
      <c r="B2254" s="20" t="s">
        <v>28</v>
      </c>
      <c r="C2254" s="20">
        <v>1984</v>
      </c>
      <c r="D2254" s="20">
        <v>155</v>
      </c>
      <c r="E2254" s="21">
        <v>897.6</v>
      </c>
      <c r="F2254" s="20">
        <v>21.2</v>
      </c>
      <c r="G2254" s="20">
        <v>77.87</v>
      </c>
    </row>
    <row r="2255" spans="1:7" x14ac:dyDescent="0.35">
      <c r="A2255" s="20" t="s">
        <v>107</v>
      </c>
      <c r="B2255" s="20" t="s">
        <v>28</v>
      </c>
      <c r="C2255" s="20">
        <v>1984</v>
      </c>
      <c r="D2255" s="20">
        <v>359</v>
      </c>
      <c r="E2255" s="21">
        <v>2157.5</v>
      </c>
      <c r="F2255" s="20">
        <v>22.9</v>
      </c>
      <c r="G2255" s="20">
        <v>150.85</v>
      </c>
    </row>
    <row r="2256" spans="1:7" x14ac:dyDescent="0.35">
      <c r="A2256" s="20" t="s">
        <v>108</v>
      </c>
      <c r="B2256" s="20" t="s">
        <v>28</v>
      </c>
      <c r="C2256" s="20">
        <v>1984</v>
      </c>
      <c r="D2256" s="20">
        <v>279</v>
      </c>
      <c r="E2256" s="21">
        <v>1245.7</v>
      </c>
      <c r="F2256" s="20">
        <v>21.1</v>
      </c>
      <c r="G2256" s="20">
        <v>280.48</v>
      </c>
    </row>
    <row r="2257" spans="1:7" x14ac:dyDescent="0.35">
      <c r="A2257" s="20" t="s">
        <v>4</v>
      </c>
      <c r="B2257" s="20" t="s">
        <v>28</v>
      </c>
      <c r="C2257" s="20">
        <v>1984</v>
      </c>
      <c r="D2257" s="20">
        <v>56350</v>
      </c>
      <c r="E2257" s="21">
        <v>466371.1</v>
      </c>
      <c r="F2257" s="20">
        <v>20.6</v>
      </c>
      <c r="G2257" s="20">
        <v>131.62</v>
      </c>
    </row>
    <row r="2258" spans="1:7" x14ac:dyDescent="0.35">
      <c r="A2258" s="20" t="s">
        <v>5</v>
      </c>
      <c r="B2258" s="20" t="s">
        <v>28</v>
      </c>
      <c r="C2258" s="20">
        <v>1984</v>
      </c>
      <c r="D2258" s="20">
        <v>4113</v>
      </c>
      <c r="E2258" s="21">
        <v>14738.3</v>
      </c>
      <c r="F2258" s="20">
        <v>22</v>
      </c>
      <c r="G2258" s="20">
        <v>480.18</v>
      </c>
    </row>
    <row r="2259" spans="1:7" x14ac:dyDescent="0.35">
      <c r="A2259" s="20" t="s">
        <v>98</v>
      </c>
      <c r="B2259" s="20" t="s">
        <v>28</v>
      </c>
      <c r="C2259" s="20">
        <v>1984</v>
      </c>
      <c r="D2259" s="20">
        <v>2444</v>
      </c>
      <c r="E2259" s="21">
        <v>11339.3</v>
      </c>
      <c r="F2259" s="20">
        <v>20.2</v>
      </c>
      <c r="G2259" s="20">
        <v>292.31</v>
      </c>
    </row>
    <row r="2260" spans="1:7" x14ac:dyDescent="0.35">
      <c r="A2260" s="20" t="s">
        <v>99</v>
      </c>
      <c r="B2260" s="20" t="s">
        <v>28</v>
      </c>
      <c r="C2260" s="20">
        <v>1984</v>
      </c>
      <c r="D2260" s="20">
        <v>376</v>
      </c>
      <c r="E2260" s="21">
        <v>2106.9</v>
      </c>
      <c r="F2260" s="20">
        <v>18.899999999999999</v>
      </c>
      <c r="G2260" s="20">
        <v>304.54000000000002</v>
      </c>
    </row>
    <row r="2261" spans="1:7" x14ac:dyDescent="0.35">
      <c r="A2261" s="20" t="s">
        <v>8</v>
      </c>
      <c r="B2261" s="20" t="s">
        <v>28</v>
      </c>
      <c r="C2261" s="20">
        <v>1984</v>
      </c>
      <c r="D2261" s="20">
        <v>879</v>
      </c>
      <c r="E2261" s="21">
        <v>6813.6</v>
      </c>
      <c r="F2261" s="20">
        <v>20.399999999999999</v>
      </c>
      <c r="G2261" s="20">
        <v>219.77</v>
      </c>
    </row>
    <row r="2262" spans="1:7" x14ac:dyDescent="0.35">
      <c r="A2262" s="20" t="s">
        <v>33</v>
      </c>
      <c r="B2262" s="20" t="s">
        <v>28</v>
      </c>
      <c r="C2262" s="20">
        <v>1984</v>
      </c>
      <c r="D2262" s="20">
        <v>1406</v>
      </c>
      <c r="E2262" s="21">
        <v>8094.3</v>
      </c>
      <c r="F2262" s="20">
        <v>21.1</v>
      </c>
      <c r="G2262" s="20">
        <v>216.18</v>
      </c>
    </row>
    <row r="2263" spans="1:7" x14ac:dyDescent="0.35">
      <c r="A2263" s="20" t="s">
        <v>23</v>
      </c>
      <c r="B2263" s="20" t="s">
        <v>28</v>
      </c>
      <c r="C2263" s="20">
        <v>1984</v>
      </c>
      <c r="D2263" s="20">
        <v>351</v>
      </c>
      <c r="E2263" s="21">
        <v>10090.200000000001</v>
      </c>
      <c r="F2263" s="20">
        <v>22.5</v>
      </c>
      <c r="G2263" s="20">
        <v>68.08</v>
      </c>
    </row>
    <row r="2264" spans="1:7" x14ac:dyDescent="0.35">
      <c r="A2264" s="20" t="s">
        <v>34</v>
      </c>
      <c r="B2264" s="20" t="s">
        <v>28</v>
      </c>
      <c r="C2264" s="20">
        <v>1984</v>
      </c>
      <c r="D2264" s="20">
        <v>3119</v>
      </c>
      <c r="E2264" s="21">
        <v>15275.8</v>
      </c>
      <c r="F2264" s="20">
        <v>19.3</v>
      </c>
      <c r="G2264" s="20">
        <v>92.66</v>
      </c>
    </row>
    <row r="2265" spans="1:7" x14ac:dyDescent="0.35">
      <c r="A2265" s="20" t="s">
        <v>133</v>
      </c>
      <c r="B2265" s="20" t="s">
        <v>28</v>
      </c>
      <c r="C2265" s="20">
        <v>1984</v>
      </c>
      <c r="D2265" s="20">
        <v>158</v>
      </c>
      <c r="E2265" s="21">
        <v>831.4</v>
      </c>
      <c r="F2265" s="20">
        <v>18.899999999999999</v>
      </c>
      <c r="G2265" s="20">
        <v>76.400000000000006</v>
      </c>
    </row>
    <row r="2266" spans="1:7" x14ac:dyDescent="0.35">
      <c r="A2266" s="20" t="s">
        <v>125</v>
      </c>
      <c r="B2266" s="20" t="s">
        <v>28</v>
      </c>
      <c r="C2266" s="20">
        <v>1984</v>
      </c>
      <c r="D2266" s="20">
        <v>409</v>
      </c>
      <c r="E2266" s="21">
        <v>3146.5</v>
      </c>
      <c r="F2266" s="20">
        <v>21.2</v>
      </c>
      <c r="G2266" s="20">
        <v>103.46</v>
      </c>
    </row>
    <row r="2267" spans="1:7" x14ac:dyDescent="0.35">
      <c r="A2267" s="20" t="s">
        <v>13</v>
      </c>
      <c r="B2267" s="20" t="s">
        <v>28</v>
      </c>
      <c r="C2267" s="20">
        <v>1984</v>
      </c>
      <c r="D2267" s="20">
        <v>2089</v>
      </c>
      <c r="E2267" s="21">
        <v>7875.7</v>
      </c>
      <c r="F2267" s="20">
        <v>21.1</v>
      </c>
      <c r="G2267" s="20">
        <v>470.23</v>
      </c>
    </row>
    <row r="2268" spans="1:7" x14ac:dyDescent="0.35">
      <c r="A2268" s="20" t="s">
        <v>114</v>
      </c>
      <c r="B2268" s="20" t="s">
        <v>28</v>
      </c>
      <c r="C2268" s="20">
        <v>1984</v>
      </c>
      <c r="D2268" s="20">
        <v>76</v>
      </c>
      <c r="E2268" s="21">
        <v>86.8</v>
      </c>
      <c r="F2268" s="20">
        <v>21.6</v>
      </c>
      <c r="G2268" s="20"/>
    </row>
    <row r="2269" spans="1:7" x14ac:dyDescent="0.35">
      <c r="A2269" s="20" t="s">
        <v>15</v>
      </c>
      <c r="B2269" s="20" t="s">
        <v>28</v>
      </c>
      <c r="C2269" s="20">
        <v>1984</v>
      </c>
      <c r="D2269" s="20">
        <v>11010</v>
      </c>
      <c r="E2269" s="21">
        <v>48657.5</v>
      </c>
      <c r="F2269" s="20">
        <v>22.1</v>
      </c>
      <c r="G2269" s="20">
        <v>485.85</v>
      </c>
    </row>
    <row r="2270" spans="1:7" x14ac:dyDescent="0.35">
      <c r="A2270" s="20" t="s">
        <v>36</v>
      </c>
      <c r="B2270" s="20" t="s">
        <v>28</v>
      </c>
      <c r="C2270" s="20">
        <v>1984</v>
      </c>
      <c r="D2270" s="20">
        <v>320</v>
      </c>
      <c r="E2270" s="21">
        <v>1177.0999999999999</v>
      </c>
      <c r="F2270" s="20">
        <v>21.1</v>
      </c>
      <c r="G2270" s="20">
        <v>260.22000000000003</v>
      </c>
    </row>
    <row r="2271" spans="1:7" x14ac:dyDescent="0.35">
      <c r="A2271" s="20" t="s">
        <v>17</v>
      </c>
      <c r="B2271" s="20" t="s">
        <v>28</v>
      </c>
      <c r="C2271" s="20">
        <v>1984</v>
      </c>
      <c r="D2271" s="20">
        <v>2842</v>
      </c>
      <c r="E2271" s="21">
        <v>13266.6</v>
      </c>
      <c r="F2271" s="20">
        <v>20.6</v>
      </c>
      <c r="G2271" s="20">
        <v>260.18</v>
      </c>
    </row>
    <row r="2272" spans="1:7" x14ac:dyDescent="0.35">
      <c r="A2272" s="20" t="s">
        <v>100</v>
      </c>
      <c r="B2272" s="20" t="s">
        <v>28</v>
      </c>
      <c r="C2272" s="20">
        <v>1984</v>
      </c>
      <c r="D2272" s="20">
        <v>1277</v>
      </c>
      <c r="E2272" s="21">
        <v>10078.799999999999</v>
      </c>
      <c r="F2272" s="20">
        <v>18.899999999999999</v>
      </c>
      <c r="G2272" s="20">
        <v>103.39</v>
      </c>
    </row>
    <row r="2273" spans="1:7" x14ac:dyDescent="0.35">
      <c r="A2273" s="20" t="s">
        <v>101</v>
      </c>
      <c r="B2273" s="20" t="s">
        <v>28</v>
      </c>
      <c r="C2273" s="20">
        <v>1984</v>
      </c>
      <c r="D2273" s="20">
        <v>1355</v>
      </c>
      <c r="E2273" s="21">
        <v>5191.3999999999996</v>
      </c>
      <c r="F2273" s="20">
        <v>21.3</v>
      </c>
      <c r="G2273" s="20">
        <v>247.78</v>
      </c>
    </row>
    <row r="2274" spans="1:7" x14ac:dyDescent="0.35">
      <c r="A2274" s="20" t="s">
        <v>38</v>
      </c>
      <c r="B2274" s="20" t="s">
        <v>28</v>
      </c>
      <c r="C2274" s="20">
        <v>1984</v>
      </c>
      <c r="D2274" s="20">
        <v>10261</v>
      </c>
      <c r="E2274" s="21">
        <v>40689.199999999997</v>
      </c>
      <c r="F2274" s="20">
        <v>20.7</v>
      </c>
      <c r="G2274" s="20">
        <v>376.71</v>
      </c>
    </row>
    <row r="2275" spans="1:7" x14ac:dyDescent="0.35">
      <c r="A2275" s="20" t="s">
        <v>102</v>
      </c>
      <c r="B2275" s="20" t="s">
        <v>73</v>
      </c>
      <c r="C2275" s="20">
        <v>1984</v>
      </c>
      <c r="D2275" s="20">
        <v>90</v>
      </c>
      <c r="E2275" s="21">
        <v>305.5</v>
      </c>
      <c r="F2275" s="20">
        <v>21.3</v>
      </c>
      <c r="G2275" s="20">
        <v>125</v>
      </c>
    </row>
    <row r="2276" spans="1:7" x14ac:dyDescent="0.35">
      <c r="A2276" s="20" t="s">
        <v>74</v>
      </c>
      <c r="B2276" s="20" t="s">
        <v>73</v>
      </c>
      <c r="C2276" s="20">
        <v>1984</v>
      </c>
      <c r="D2276" s="20">
        <v>3660</v>
      </c>
      <c r="E2276" s="21">
        <v>1804.7</v>
      </c>
      <c r="F2276" s="20">
        <v>23.6</v>
      </c>
      <c r="G2276" s="20">
        <v>110.85</v>
      </c>
    </row>
    <row r="2277" spans="1:7" x14ac:dyDescent="0.35">
      <c r="A2277" s="20" t="s">
        <v>40</v>
      </c>
      <c r="B2277" s="20" t="s">
        <v>73</v>
      </c>
      <c r="C2277" s="20">
        <v>1984</v>
      </c>
      <c r="D2277" s="20">
        <v>16099</v>
      </c>
      <c r="E2277" s="21">
        <v>109277.9</v>
      </c>
      <c r="F2277" s="20">
        <v>22.9</v>
      </c>
      <c r="G2277" s="20">
        <v>96.46</v>
      </c>
    </row>
    <row r="2278" spans="1:7" x14ac:dyDescent="0.35">
      <c r="A2278" s="20" t="s">
        <v>105</v>
      </c>
      <c r="B2278" s="20" t="s">
        <v>73</v>
      </c>
      <c r="C2278" s="20">
        <v>1984</v>
      </c>
      <c r="D2278" s="20">
        <v>52</v>
      </c>
      <c r="E2278" s="21"/>
      <c r="F2278" s="20"/>
      <c r="G2278" s="20"/>
    </row>
    <row r="2279" spans="1:7" x14ac:dyDescent="0.35">
      <c r="A2279" s="20" t="s">
        <v>41</v>
      </c>
      <c r="B2279" s="20" t="s">
        <v>73</v>
      </c>
      <c r="C2279" s="20">
        <v>1984</v>
      </c>
      <c r="D2279" s="20">
        <v>305</v>
      </c>
      <c r="E2279" s="21">
        <v>817.5</v>
      </c>
      <c r="F2279" s="20">
        <v>22.9</v>
      </c>
      <c r="G2279" s="20">
        <v>854.12</v>
      </c>
    </row>
    <row r="2280" spans="1:7" x14ac:dyDescent="0.35">
      <c r="A2280" s="20" t="s">
        <v>42</v>
      </c>
      <c r="B2280" s="20" t="s">
        <v>73</v>
      </c>
      <c r="C2280" s="20">
        <v>1984</v>
      </c>
      <c r="D2280" s="20">
        <v>20153</v>
      </c>
      <c r="E2280" s="21">
        <v>64507.199999999997</v>
      </c>
      <c r="F2280" s="20">
        <v>22.9</v>
      </c>
      <c r="G2280" s="20">
        <v>526.63</v>
      </c>
    </row>
    <row r="2281" spans="1:7" x14ac:dyDescent="0.35">
      <c r="A2281" s="20" t="s">
        <v>43</v>
      </c>
      <c r="B2281" s="20" t="s">
        <v>73</v>
      </c>
      <c r="C2281" s="20">
        <v>1984</v>
      </c>
      <c r="D2281" s="20">
        <v>17962</v>
      </c>
      <c r="E2281" s="21">
        <v>120073.8</v>
      </c>
      <c r="F2281" s="20">
        <v>22.3</v>
      </c>
      <c r="G2281" s="20">
        <v>107.19</v>
      </c>
    </row>
    <row r="2282" spans="1:7" x14ac:dyDescent="0.35">
      <c r="A2282" s="20" t="s">
        <v>45</v>
      </c>
      <c r="B2282" s="20" t="s">
        <v>73</v>
      </c>
      <c r="C2282" s="20">
        <v>1984</v>
      </c>
      <c r="D2282" s="20">
        <v>1664</v>
      </c>
      <c r="E2282" s="21">
        <v>9670.6</v>
      </c>
      <c r="F2282" s="20">
        <v>22.3</v>
      </c>
      <c r="G2282" s="20">
        <v>77.67</v>
      </c>
    </row>
    <row r="2283" spans="1:7" x14ac:dyDescent="0.35">
      <c r="A2283" s="20" t="s">
        <v>46</v>
      </c>
      <c r="B2283" s="20" t="s">
        <v>73</v>
      </c>
      <c r="C2283" s="20">
        <v>1984</v>
      </c>
      <c r="D2283" s="20">
        <v>886</v>
      </c>
      <c r="E2283" s="21">
        <v>5795.1</v>
      </c>
      <c r="F2283" s="20">
        <v>21.3</v>
      </c>
      <c r="G2283" s="20">
        <v>78.16</v>
      </c>
    </row>
    <row r="2284" spans="1:7" x14ac:dyDescent="0.35">
      <c r="A2284" s="20" t="s">
        <v>47</v>
      </c>
      <c r="B2284" s="20" t="s">
        <v>73</v>
      </c>
      <c r="C2284" s="20">
        <v>1984</v>
      </c>
      <c r="D2284" s="20">
        <v>90</v>
      </c>
      <c r="E2284" s="21">
        <v>221</v>
      </c>
      <c r="F2284" s="20">
        <v>21.9</v>
      </c>
      <c r="G2284" s="20">
        <v>445.22</v>
      </c>
    </row>
    <row r="2285" spans="1:7" x14ac:dyDescent="0.35">
      <c r="A2285" s="20" t="s">
        <v>85</v>
      </c>
      <c r="B2285" s="20" t="s">
        <v>73</v>
      </c>
      <c r="C2285" s="20">
        <v>1984</v>
      </c>
      <c r="D2285" s="20">
        <v>301</v>
      </c>
      <c r="E2285" s="21">
        <v>1279.8</v>
      </c>
      <c r="F2285" s="20">
        <v>21.5</v>
      </c>
      <c r="G2285" s="20">
        <v>90.47</v>
      </c>
    </row>
    <row r="2286" spans="1:7" x14ac:dyDescent="0.35">
      <c r="A2286" s="20" t="s">
        <v>87</v>
      </c>
      <c r="B2286" s="20" t="s">
        <v>73</v>
      </c>
      <c r="C2286" s="20">
        <v>1984</v>
      </c>
      <c r="D2286" s="20">
        <v>302</v>
      </c>
      <c r="E2286" s="21">
        <v>550.6</v>
      </c>
      <c r="F2286" s="20">
        <v>23.6</v>
      </c>
      <c r="G2286" s="20">
        <v>238.68</v>
      </c>
    </row>
    <row r="2287" spans="1:7" x14ac:dyDescent="0.35">
      <c r="A2287" s="20" t="s">
        <v>75</v>
      </c>
      <c r="B2287" s="20" t="s">
        <v>73</v>
      </c>
      <c r="C2287" s="20">
        <v>1984</v>
      </c>
      <c r="D2287" s="20">
        <v>2966</v>
      </c>
      <c r="E2287" s="21">
        <v>13356.3</v>
      </c>
      <c r="F2287" s="20">
        <v>21.8</v>
      </c>
      <c r="G2287" s="20">
        <v>195.86</v>
      </c>
    </row>
    <row r="2288" spans="1:7" x14ac:dyDescent="0.35">
      <c r="A2288" s="20" t="s">
        <v>88</v>
      </c>
      <c r="B2288" s="20" t="s">
        <v>73</v>
      </c>
      <c r="C2288" s="20">
        <v>1984</v>
      </c>
      <c r="D2288" s="20">
        <v>2700</v>
      </c>
      <c r="E2288" s="21">
        <v>7379</v>
      </c>
      <c r="F2288" s="20">
        <v>21.2</v>
      </c>
      <c r="G2288" s="20">
        <v>284.02</v>
      </c>
    </row>
    <row r="2289" spans="1:7" x14ac:dyDescent="0.35">
      <c r="A2289" s="20" t="s">
        <v>76</v>
      </c>
      <c r="B2289" s="20" t="s">
        <v>73</v>
      </c>
      <c r="C2289" s="20">
        <v>1984</v>
      </c>
      <c r="D2289" s="20">
        <v>14844</v>
      </c>
      <c r="E2289" s="21">
        <v>120129.2</v>
      </c>
      <c r="F2289" s="20">
        <v>22.1</v>
      </c>
      <c r="G2289" s="20">
        <v>100.7</v>
      </c>
    </row>
    <row r="2290" spans="1:7" x14ac:dyDescent="0.35">
      <c r="A2290" s="20" t="s">
        <v>53</v>
      </c>
      <c r="B2290" s="20" t="s">
        <v>73</v>
      </c>
      <c r="C2290" s="20">
        <v>1984</v>
      </c>
      <c r="D2290" s="20">
        <v>50</v>
      </c>
      <c r="E2290" s="21">
        <v>216.3</v>
      </c>
      <c r="F2290" s="20">
        <v>24.7</v>
      </c>
      <c r="G2290" s="20">
        <v>130.93</v>
      </c>
    </row>
    <row r="2291" spans="1:7" x14ac:dyDescent="0.35">
      <c r="A2291" s="20" t="s">
        <v>54</v>
      </c>
      <c r="B2291" s="20" t="s">
        <v>73</v>
      </c>
      <c r="C2291" s="20">
        <v>1984</v>
      </c>
      <c r="D2291" s="20">
        <v>2103</v>
      </c>
      <c r="E2291" s="21">
        <v>7803.9</v>
      </c>
      <c r="F2291" s="20">
        <v>23.3</v>
      </c>
      <c r="G2291" s="20">
        <v>589.63</v>
      </c>
    </row>
    <row r="2292" spans="1:7" x14ac:dyDescent="0.35">
      <c r="A2292" s="20" t="s">
        <v>55</v>
      </c>
      <c r="B2292" s="20" t="s">
        <v>73</v>
      </c>
      <c r="C2292" s="20">
        <v>1984</v>
      </c>
      <c r="D2292" s="20">
        <v>2744</v>
      </c>
      <c r="E2292" s="21">
        <v>13191.8</v>
      </c>
      <c r="F2292" s="20">
        <v>24.1</v>
      </c>
      <c r="G2292" s="20">
        <v>97.67</v>
      </c>
    </row>
    <row r="2293" spans="1:7" x14ac:dyDescent="0.35">
      <c r="A2293" s="20" t="s">
        <v>78</v>
      </c>
      <c r="B2293" s="20" t="s">
        <v>73</v>
      </c>
      <c r="C2293" s="20">
        <v>1984</v>
      </c>
      <c r="D2293" s="20">
        <v>698</v>
      </c>
      <c r="E2293" s="21">
        <v>618.70000000000005</v>
      </c>
      <c r="F2293" s="20">
        <v>24.5</v>
      </c>
      <c r="G2293" s="20">
        <v>96.44</v>
      </c>
    </row>
    <row r="2294" spans="1:7" x14ac:dyDescent="0.35">
      <c r="A2294" s="20" t="s">
        <v>79</v>
      </c>
      <c r="B2294" s="20" t="s">
        <v>73</v>
      </c>
      <c r="C2294" s="20">
        <v>1984</v>
      </c>
      <c r="D2294" s="20">
        <v>66</v>
      </c>
      <c r="E2294" s="21">
        <v>85.1</v>
      </c>
      <c r="F2294" s="20">
        <v>24.1</v>
      </c>
      <c r="G2294" s="20">
        <v>276.95999999999998</v>
      </c>
    </row>
    <row r="2295" spans="1:7" x14ac:dyDescent="0.35">
      <c r="A2295" s="20" t="s">
        <v>57</v>
      </c>
      <c r="B2295" s="20" t="s">
        <v>73</v>
      </c>
      <c r="C2295" s="20">
        <v>1984</v>
      </c>
      <c r="D2295" s="20">
        <v>278</v>
      </c>
      <c r="E2295" s="21">
        <v>674.4</v>
      </c>
      <c r="F2295" s="20">
        <v>24</v>
      </c>
      <c r="G2295" s="20">
        <v>99.36</v>
      </c>
    </row>
    <row r="2296" spans="1:7" x14ac:dyDescent="0.35">
      <c r="A2296" s="20" t="s">
        <v>69</v>
      </c>
      <c r="B2296" s="20" t="s">
        <v>73</v>
      </c>
      <c r="C2296" s="20">
        <v>1984</v>
      </c>
      <c r="D2296" s="20">
        <v>435</v>
      </c>
      <c r="E2296" s="21">
        <v>4869.3</v>
      </c>
      <c r="F2296" s="20">
        <v>23.1</v>
      </c>
      <c r="G2296" s="20">
        <v>99.44</v>
      </c>
    </row>
    <row r="2297" spans="1:7" x14ac:dyDescent="0.35">
      <c r="A2297" s="20" t="s">
        <v>59</v>
      </c>
      <c r="B2297" s="20" t="s">
        <v>73</v>
      </c>
      <c r="C2297" s="20">
        <v>1984</v>
      </c>
      <c r="D2297" s="20">
        <v>5976</v>
      </c>
      <c r="E2297" s="21">
        <v>26162</v>
      </c>
      <c r="F2297" s="20">
        <v>23.2</v>
      </c>
      <c r="G2297" s="20">
        <v>203.14</v>
      </c>
    </row>
    <row r="2298" spans="1:7" x14ac:dyDescent="0.35">
      <c r="A2298" s="20" t="s">
        <v>60</v>
      </c>
      <c r="B2298" s="20" t="s">
        <v>73</v>
      </c>
      <c r="C2298" s="20">
        <v>1984</v>
      </c>
      <c r="D2298" s="20">
        <v>8018</v>
      </c>
      <c r="E2298" s="21">
        <v>32137.3</v>
      </c>
      <c r="F2298" s="20">
        <v>20.7</v>
      </c>
      <c r="G2298" s="20">
        <v>550.01</v>
      </c>
    </row>
    <row r="2299" spans="1:7" x14ac:dyDescent="0.35">
      <c r="A2299" s="20" t="s">
        <v>113</v>
      </c>
      <c r="B2299" s="20" t="s">
        <v>73</v>
      </c>
      <c r="C2299" s="20">
        <v>1984</v>
      </c>
      <c r="D2299" s="20">
        <v>190</v>
      </c>
      <c r="E2299" s="21">
        <v>687.2</v>
      </c>
      <c r="F2299" s="20">
        <v>23.3</v>
      </c>
      <c r="G2299" s="20">
        <v>321.27999999999997</v>
      </c>
    </row>
    <row r="2300" spans="1:7" x14ac:dyDescent="0.35">
      <c r="A2300" s="20" t="s">
        <v>115</v>
      </c>
      <c r="B2300" s="20" t="s">
        <v>73</v>
      </c>
      <c r="C2300" s="20">
        <v>1984</v>
      </c>
      <c r="D2300" s="20">
        <v>58</v>
      </c>
      <c r="E2300" s="21">
        <v>132.30000000000001</v>
      </c>
      <c r="F2300" s="20">
        <v>22.5</v>
      </c>
      <c r="G2300" s="20">
        <v>194.59</v>
      </c>
    </row>
    <row r="2301" spans="1:7" x14ac:dyDescent="0.35">
      <c r="A2301" s="20" t="s">
        <v>63</v>
      </c>
      <c r="B2301" s="20" t="s">
        <v>73</v>
      </c>
      <c r="C2301" s="20">
        <v>1984</v>
      </c>
      <c r="D2301" s="20">
        <v>1315</v>
      </c>
      <c r="E2301" s="21">
        <v>5225.7</v>
      </c>
      <c r="F2301" s="20">
        <v>23.6</v>
      </c>
      <c r="G2301" s="20">
        <v>124.35</v>
      </c>
    </row>
    <row r="2302" spans="1:7" x14ac:dyDescent="0.35">
      <c r="A2302" s="20" t="s">
        <v>80</v>
      </c>
      <c r="B2302" s="20" t="s">
        <v>73</v>
      </c>
      <c r="C2302" s="20">
        <v>1984</v>
      </c>
      <c r="D2302" s="20">
        <v>7849</v>
      </c>
      <c r="E2302" s="21">
        <v>55430.400000000001</v>
      </c>
      <c r="F2302" s="20">
        <v>22.9</v>
      </c>
      <c r="G2302" s="20">
        <v>120.62</v>
      </c>
    </row>
    <row r="2303" spans="1:7" x14ac:dyDescent="0.35">
      <c r="A2303" s="20" t="s">
        <v>64</v>
      </c>
      <c r="B2303" s="20" t="s">
        <v>73</v>
      </c>
      <c r="C2303" s="20">
        <v>1984</v>
      </c>
      <c r="D2303" s="20">
        <v>11206</v>
      </c>
      <c r="E2303" s="21">
        <v>77815.600000000006</v>
      </c>
      <c r="F2303" s="20">
        <v>23.7</v>
      </c>
      <c r="G2303" s="20">
        <v>91.9</v>
      </c>
    </row>
    <row r="2304" spans="1:7" x14ac:dyDescent="0.35">
      <c r="A2304" s="20" t="s">
        <v>90</v>
      </c>
      <c r="B2304" s="20" t="s">
        <v>73</v>
      </c>
      <c r="C2304" s="20">
        <v>1984</v>
      </c>
      <c r="D2304" s="20">
        <v>1354</v>
      </c>
      <c r="E2304" s="21">
        <v>8401.6</v>
      </c>
      <c r="F2304" s="20">
        <v>21.7</v>
      </c>
      <c r="G2304" s="20">
        <v>119.43</v>
      </c>
    </row>
    <row r="2305" spans="1:7" x14ac:dyDescent="0.35">
      <c r="A2305" s="20" t="s">
        <v>116</v>
      </c>
      <c r="B2305" s="20" t="s">
        <v>73</v>
      </c>
      <c r="C2305" s="20">
        <v>1984</v>
      </c>
      <c r="D2305" s="20">
        <v>109</v>
      </c>
      <c r="E2305" s="21">
        <v>251.5</v>
      </c>
      <c r="F2305" s="20">
        <v>22.8</v>
      </c>
      <c r="G2305" s="20">
        <v>94.78</v>
      </c>
    </row>
    <row r="2306" spans="1:7" x14ac:dyDescent="0.35">
      <c r="A2306" s="20" t="s">
        <v>83</v>
      </c>
      <c r="B2306" s="20" t="s">
        <v>73</v>
      </c>
      <c r="C2306" s="20">
        <v>1984</v>
      </c>
      <c r="D2306" s="20">
        <v>94</v>
      </c>
      <c r="E2306" s="21">
        <v>320.89999999999998</v>
      </c>
      <c r="F2306" s="20">
        <v>22.8</v>
      </c>
      <c r="G2306" s="20">
        <v>516.66</v>
      </c>
    </row>
    <row r="2307" spans="1:7" x14ac:dyDescent="0.35">
      <c r="A2307" s="20" t="s">
        <v>82</v>
      </c>
      <c r="B2307" s="20" t="s">
        <v>73</v>
      </c>
      <c r="C2307" s="20">
        <v>1984</v>
      </c>
      <c r="D2307" s="20">
        <v>1077</v>
      </c>
      <c r="E2307" s="21">
        <v>3824.6</v>
      </c>
      <c r="F2307" s="20">
        <v>22.7</v>
      </c>
      <c r="G2307" s="20">
        <v>87.14</v>
      </c>
    </row>
    <row r="2308" spans="1:7" x14ac:dyDescent="0.35">
      <c r="A2308" s="20" t="s">
        <v>91</v>
      </c>
      <c r="B2308" s="20" t="s">
        <v>73</v>
      </c>
      <c r="C2308" s="20">
        <v>1984</v>
      </c>
      <c r="D2308" s="20">
        <v>196</v>
      </c>
      <c r="E2308" s="21">
        <v>1043</v>
      </c>
      <c r="F2308" s="20">
        <v>22.9</v>
      </c>
      <c r="G2308" s="20">
        <v>90.89</v>
      </c>
    </row>
    <row r="2309" spans="1:7" x14ac:dyDescent="0.35">
      <c r="A2309" s="20" t="s">
        <v>68</v>
      </c>
      <c r="B2309" s="20" t="s">
        <v>73</v>
      </c>
      <c r="C2309" s="20">
        <v>1984</v>
      </c>
      <c r="D2309" s="20">
        <v>24534</v>
      </c>
      <c r="E2309" s="21">
        <v>93584.6</v>
      </c>
      <c r="F2309" s="20">
        <v>21.6</v>
      </c>
      <c r="G2309" s="20">
        <v>252.83</v>
      </c>
    </row>
    <row r="2310" spans="1:7" x14ac:dyDescent="0.35">
      <c r="A2310" s="20" t="s">
        <v>30</v>
      </c>
      <c r="B2310" s="20" t="s">
        <v>28</v>
      </c>
      <c r="C2310" s="20">
        <v>1983</v>
      </c>
      <c r="D2310" s="20">
        <v>1655</v>
      </c>
      <c r="E2310" s="21">
        <v>16565.599999999999</v>
      </c>
      <c r="F2310" s="20">
        <v>15.5</v>
      </c>
      <c r="G2310" s="20">
        <v>150.6</v>
      </c>
    </row>
    <row r="2311" spans="1:7" x14ac:dyDescent="0.35">
      <c r="A2311" s="20" t="s">
        <v>31</v>
      </c>
      <c r="B2311" s="20" t="s">
        <v>28</v>
      </c>
      <c r="C2311" s="20">
        <v>1983</v>
      </c>
      <c r="D2311" s="20">
        <v>17723</v>
      </c>
      <c r="E2311" s="21">
        <v>50992.3</v>
      </c>
      <c r="F2311" s="20">
        <v>22</v>
      </c>
      <c r="G2311" s="20">
        <v>979.79</v>
      </c>
    </row>
    <row r="2312" spans="1:7" x14ac:dyDescent="0.35">
      <c r="A2312" s="20" t="s">
        <v>118</v>
      </c>
      <c r="B2312" s="20" t="s">
        <v>28</v>
      </c>
      <c r="C2312" s="20">
        <v>1983</v>
      </c>
      <c r="D2312" s="20">
        <v>59</v>
      </c>
      <c r="E2312" s="21">
        <v>3.5</v>
      </c>
      <c r="F2312" s="20">
        <v>20.2</v>
      </c>
      <c r="G2312" s="20">
        <v>300</v>
      </c>
    </row>
    <row r="2313" spans="1:7" x14ac:dyDescent="0.35">
      <c r="A2313" s="20" t="s">
        <v>3</v>
      </c>
      <c r="B2313" s="20" t="s">
        <v>28</v>
      </c>
      <c r="C2313" s="20">
        <v>1983</v>
      </c>
      <c r="D2313" s="20">
        <v>34362</v>
      </c>
      <c r="E2313" s="21">
        <v>244334.9</v>
      </c>
      <c r="F2313" s="20">
        <v>19</v>
      </c>
      <c r="G2313" s="20">
        <v>192.63</v>
      </c>
    </row>
    <row r="2314" spans="1:7" x14ac:dyDescent="0.35">
      <c r="A2314" s="20" t="s">
        <v>97</v>
      </c>
      <c r="B2314" s="20" t="s">
        <v>28</v>
      </c>
      <c r="C2314" s="20">
        <v>1983</v>
      </c>
      <c r="D2314" s="20">
        <v>3083</v>
      </c>
      <c r="E2314" s="21">
        <v>23108.799999999999</v>
      </c>
      <c r="F2314" s="20">
        <v>18.8</v>
      </c>
      <c r="G2314" s="20">
        <v>139.47999999999999</v>
      </c>
    </row>
    <row r="2315" spans="1:7" x14ac:dyDescent="0.35">
      <c r="A2315" s="20" t="s">
        <v>106</v>
      </c>
      <c r="B2315" s="20" t="s">
        <v>28</v>
      </c>
      <c r="C2315" s="20">
        <v>1983</v>
      </c>
      <c r="D2315" s="20">
        <v>216</v>
      </c>
      <c r="E2315" s="21">
        <v>1322.9</v>
      </c>
      <c r="F2315" s="20">
        <v>19.399999999999999</v>
      </c>
      <c r="G2315" s="20">
        <v>107.13</v>
      </c>
    </row>
    <row r="2316" spans="1:7" x14ac:dyDescent="0.35">
      <c r="A2316" s="20" t="s">
        <v>107</v>
      </c>
      <c r="B2316" s="20" t="s">
        <v>28</v>
      </c>
      <c r="C2316" s="20">
        <v>1983</v>
      </c>
      <c r="D2316" s="20">
        <v>366</v>
      </c>
      <c r="E2316" s="21">
        <v>2085</v>
      </c>
      <c r="F2316" s="20">
        <v>22.5</v>
      </c>
      <c r="G2316" s="20">
        <v>131.77000000000001</v>
      </c>
    </row>
    <row r="2317" spans="1:7" x14ac:dyDescent="0.35">
      <c r="A2317" s="20" t="s">
        <v>108</v>
      </c>
      <c r="B2317" s="20" t="s">
        <v>28</v>
      </c>
      <c r="C2317" s="20">
        <v>1983</v>
      </c>
      <c r="D2317" s="20">
        <v>279</v>
      </c>
      <c r="E2317" s="21">
        <v>833.8</v>
      </c>
      <c r="F2317" s="20">
        <v>18.2</v>
      </c>
      <c r="G2317" s="20">
        <v>298.13</v>
      </c>
    </row>
    <row r="2318" spans="1:7" x14ac:dyDescent="0.35">
      <c r="A2318" s="20" t="s">
        <v>4</v>
      </c>
      <c r="B2318" s="20" t="s">
        <v>28</v>
      </c>
      <c r="C2318" s="20">
        <v>1983</v>
      </c>
      <c r="D2318" s="20">
        <v>45810</v>
      </c>
      <c r="E2318" s="21">
        <v>465030.5</v>
      </c>
      <c r="F2318" s="20">
        <v>20</v>
      </c>
      <c r="G2318" s="20">
        <v>156.68</v>
      </c>
    </row>
    <row r="2319" spans="1:7" x14ac:dyDescent="0.35">
      <c r="A2319" s="20" t="s">
        <v>5</v>
      </c>
      <c r="B2319" s="20" t="s">
        <v>28</v>
      </c>
      <c r="C2319" s="20">
        <v>1983</v>
      </c>
      <c r="D2319" s="20">
        <v>4133</v>
      </c>
      <c r="E2319" s="21">
        <v>10076.299999999999</v>
      </c>
      <c r="F2319" s="20">
        <v>21.5</v>
      </c>
      <c r="G2319" s="20">
        <v>521.71</v>
      </c>
    </row>
    <row r="2320" spans="1:7" x14ac:dyDescent="0.35">
      <c r="A2320" s="20" t="s">
        <v>98</v>
      </c>
      <c r="B2320" s="20" t="s">
        <v>28</v>
      </c>
      <c r="C2320" s="20">
        <v>1983</v>
      </c>
      <c r="D2320" s="20">
        <v>2307</v>
      </c>
      <c r="E2320" s="21">
        <v>10544.5</v>
      </c>
      <c r="F2320" s="20">
        <v>19.899999999999999</v>
      </c>
      <c r="G2320" s="20">
        <v>281.51</v>
      </c>
    </row>
    <row r="2321" spans="1:7" x14ac:dyDescent="0.35">
      <c r="A2321" s="20" t="s">
        <v>99</v>
      </c>
      <c r="B2321" s="20" t="s">
        <v>28</v>
      </c>
      <c r="C2321" s="20">
        <v>1983</v>
      </c>
      <c r="D2321" s="20">
        <v>366</v>
      </c>
      <c r="E2321" s="21">
        <v>2026</v>
      </c>
      <c r="F2321" s="20">
        <v>17.600000000000001</v>
      </c>
      <c r="G2321" s="20">
        <v>274.81</v>
      </c>
    </row>
    <row r="2322" spans="1:7" x14ac:dyDescent="0.35">
      <c r="A2322" s="20" t="s">
        <v>8</v>
      </c>
      <c r="B2322" s="20" t="s">
        <v>28</v>
      </c>
      <c r="C2322" s="20">
        <v>1983</v>
      </c>
      <c r="D2322" s="20">
        <v>843</v>
      </c>
      <c r="E2322" s="21">
        <v>7648.8</v>
      </c>
      <c r="F2322" s="20">
        <v>20.2</v>
      </c>
      <c r="G2322" s="20">
        <v>242.83</v>
      </c>
    </row>
    <row r="2323" spans="1:7" x14ac:dyDescent="0.35">
      <c r="A2323" s="20" t="s">
        <v>33</v>
      </c>
      <c r="B2323" s="20" t="s">
        <v>28</v>
      </c>
      <c r="C2323" s="20">
        <v>1983</v>
      </c>
      <c r="D2323" s="20">
        <v>1309</v>
      </c>
      <c r="E2323" s="21">
        <v>10959.4</v>
      </c>
      <c r="F2323" s="20">
        <v>20.399999999999999</v>
      </c>
      <c r="G2323" s="20">
        <v>184.74</v>
      </c>
    </row>
    <row r="2324" spans="1:7" x14ac:dyDescent="0.35">
      <c r="A2324" s="20" t="s">
        <v>23</v>
      </c>
      <c r="B2324" s="20" t="s">
        <v>28</v>
      </c>
      <c r="C2324" s="20">
        <v>1983</v>
      </c>
      <c r="D2324" s="20">
        <v>336</v>
      </c>
      <c r="E2324" s="21">
        <v>6293.7</v>
      </c>
      <c r="F2324" s="20">
        <v>19.899999999999999</v>
      </c>
      <c r="G2324" s="20">
        <v>106.93</v>
      </c>
    </row>
    <row r="2325" spans="1:7" x14ac:dyDescent="0.35">
      <c r="A2325" s="20" t="s">
        <v>34</v>
      </c>
      <c r="B2325" s="20" t="s">
        <v>28</v>
      </c>
      <c r="C2325" s="20">
        <v>1983</v>
      </c>
      <c r="D2325" s="20">
        <v>3510</v>
      </c>
      <c r="E2325" s="21">
        <v>16942.2</v>
      </c>
      <c r="F2325" s="20">
        <v>18.8</v>
      </c>
      <c r="G2325" s="20">
        <v>117.47</v>
      </c>
    </row>
    <row r="2326" spans="1:7" x14ac:dyDescent="0.35">
      <c r="A2326" s="20" t="s">
        <v>133</v>
      </c>
      <c r="B2326" s="20" t="s">
        <v>28</v>
      </c>
      <c r="C2326" s="20">
        <v>1983</v>
      </c>
      <c r="D2326" s="20">
        <v>184</v>
      </c>
      <c r="E2326" s="21">
        <v>463.7</v>
      </c>
      <c r="F2326" s="20">
        <v>20.7</v>
      </c>
      <c r="G2326" s="20">
        <v>75</v>
      </c>
    </row>
    <row r="2327" spans="1:7" x14ac:dyDescent="0.35">
      <c r="A2327" s="20" t="s">
        <v>125</v>
      </c>
      <c r="B2327" s="20" t="s">
        <v>28</v>
      </c>
      <c r="C2327" s="20">
        <v>1983</v>
      </c>
      <c r="D2327" s="20">
        <v>409</v>
      </c>
      <c r="E2327" s="21">
        <v>3057.2</v>
      </c>
      <c r="F2327" s="20">
        <v>20.9</v>
      </c>
      <c r="G2327" s="20">
        <v>117.87</v>
      </c>
    </row>
    <row r="2328" spans="1:7" x14ac:dyDescent="0.35">
      <c r="A2328" s="20" t="s">
        <v>13</v>
      </c>
      <c r="B2328" s="20" t="s">
        <v>28</v>
      </c>
      <c r="C2328" s="20">
        <v>1983</v>
      </c>
      <c r="D2328" s="20">
        <v>1864</v>
      </c>
      <c r="E2328" s="21">
        <v>5531</v>
      </c>
      <c r="F2328" s="20">
        <v>20.3</v>
      </c>
      <c r="G2328" s="20">
        <v>474.1</v>
      </c>
    </row>
    <row r="2329" spans="1:7" x14ac:dyDescent="0.35">
      <c r="A2329" s="20" t="s">
        <v>114</v>
      </c>
      <c r="B2329" s="20" t="s">
        <v>28</v>
      </c>
      <c r="C2329" s="20">
        <v>1983</v>
      </c>
      <c r="D2329" s="20">
        <v>53</v>
      </c>
      <c r="E2329" s="21">
        <v>185.3</v>
      </c>
      <c r="F2329" s="20">
        <v>18.399999999999999</v>
      </c>
      <c r="G2329" s="20"/>
    </row>
    <row r="2330" spans="1:7" x14ac:dyDescent="0.35">
      <c r="A2330" s="20" t="s">
        <v>15</v>
      </c>
      <c r="B2330" s="20" t="s">
        <v>28</v>
      </c>
      <c r="C2330" s="20">
        <v>1983</v>
      </c>
      <c r="D2330" s="20">
        <v>8210</v>
      </c>
      <c r="E2330" s="21">
        <v>39507</v>
      </c>
      <c r="F2330" s="20">
        <v>21.5</v>
      </c>
      <c r="G2330" s="20">
        <v>487.11</v>
      </c>
    </row>
    <row r="2331" spans="1:7" x14ac:dyDescent="0.35">
      <c r="A2331" s="20" t="s">
        <v>36</v>
      </c>
      <c r="B2331" s="20" t="s">
        <v>28</v>
      </c>
      <c r="C2331" s="20">
        <v>1983</v>
      </c>
      <c r="D2331" s="20">
        <v>335</v>
      </c>
      <c r="E2331" s="21">
        <v>998.6</v>
      </c>
      <c r="F2331" s="20">
        <v>21.5</v>
      </c>
      <c r="G2331" s="20">
        <v>245.32</v>
      </c>
    </row>
    <row r="2332" spans="1:7" x14ac:dyDescent="0.35">
      <c r="A2332" s="20" t="s">
        <v>17</v>
      </c>
      <c r="B2332" s="20" t="s">
        <v>28</v>
      </c>
      <c r="C2332" s="20">
        <v>1983</v>
      </c>
      <c r="D2332" s="20">
        <v>2653</v>
      </c>
      <c r="E2332" s="21">
        <v>15664.8</v>
      </c>
      <c r="F2332" s="20">
        <v>20.3</v>
      </c>
      <c r="G2332" s="20">
        <v>215.26</v>
      </c>
    </row>
    <row r="2333" spans="1:7" x14ac:dyDescent="0.35">
      <c r="A2333" s="20" t="s">
        <v>100</v>
      </c>
      <c r="B2333" s="20" t="s">
        <v>28</v>
      </c>
      <c r="C2333" s="20">
        <v>1983</v>
      </c>
      <c r="D2333" s="20">
        <v>1118</v>
      </c>
      <c r="E2333" s="21">
        <v>10466.1</v>
      </c>
      <c r="F2333" s="20">
        <v>18.8</v>
      </c>
      <c r="G2333" s="20">
        <v>132.31</v>
      </c>
    </row>
    <row r="2334" spans="1:7" x14ac:dyDescent="0.35">
      <c r="A2334" s="20" t="s">
        <v>101</v>
      </c>
      <c r="B2334" s="20" t="s">
        <v>28</v>
      </c>
      <c r="C2334" s="20">
        <v>1983</v>
      </c>
      <c r="D2334" s="20">
        <v>1289</v>
      </c>
      <c r="E2334" s="21">
        <v>5571.5</v>
      </c>
      <c r="F2334" s="20">
        <v>20.2</v>
      </c>
      <c r="G2334" s="20">
        <v>229.49</v>
      </c>
    </row>
    <row r="2335" spans="1:7" x14ac:dyDescent="0.35">
      <c r="A2335" s="20" t="s">
        <v>38</v>
      </c>
      <c r="B2335" s="20" t="s">
        <v>28</v>
      </c>
      <c r="C2335" s="20">
        <v>1983</v>
      </c>
      <c r="D2335" s="20">
        <v>9677</v>
      </c>
      <c r="E2335" s="21">
        <v>26833.599999999999</v>
      </c>
      <c r="F2335" s="20">
        <v>20.399999999999999</v>
      </c>
      <c r="G2335" s="20">
        <v>430.83</v>
      </c>
    </row>
    <row r="2336" spans="1:7" x14ac:dyDescent="0.35">
      <c r="A2336" s="20" t="s">
        <v>102</v>
      </c>
      <c r="B2336" s="20" t="s">
        <v>73</v>
      </c>
      <c r="C2336" s="20">
        <v>1983</v>
      </c>
      <c r="D2336" s="20">
        <v>89</v>
      </c>
      <c r="E2336" s="21">
        <v>360.8</v>
      </c>
      <c r="F2336" s="20">
        <v>22</v>
      </c>
      <c r="G2336" s="20">
        <v>132.61000000000001</v>
      </c>
    </row>
    <row r="2337" spans="1:7" x14ac:dyDescent="0.35">
      <c r="A2337" s="20" t="s">
        <v>74</v>
      </c>
      <c r="B2337" s="20" t="s">
        <v>73</v>
      </c>
      <c r="C2337" s="20">
        <v>1983</v>
      </c>
      <c r="D2337" s="20">
        <v>3644</v>
      </c>
      <c r="E2337" s="21">
        <v>2132.9</v>
      </c>
      <c r="F2337" s="20">
        <v>19.8</v>
      </c>
      <c r="G2337" s="20">
        <v>105.16</v>
      </c>
    </row>
    <row r="2338" spans="1:7" x14ac:dyDescent="0.35">
      <c r="A2338" s="20" t="s">
        <v>40</v>
      </c>
      <c r="B2338" s="20" t="s">
        <v>73</v>
      </c>
      <c r="C2338" s="20">
        <v>1983</v>
      </c>
      <c r="D2338" s="20">
        <v>16973</v>
      </c>
      <c r="E2338" s="21">
        <v>125984.5</v>
      </c>
      <c r="F2338" s="20">
        <v>22</v>
      </c>
      <c r="G2338" s="20">
        <v>122.4</v>
      </c>
    </row>
    <row r="2339" spans="1:7" x14ac:dyDescent="0.35">
      <c r="A2339" s="20" t="s">
        <v>105</v>
      </c>
      <c r="B2339" s="20" t="s">
        <v>73</v>
      </c>
      <c r="C2339" s="20">
        <v>1983</v>
      </c>
      <c r="D2339" s="20">
        <v>52</v>
      </c>
      <c r="E2339" s="21"/>
      <c r="F2339" s="20"/>
      <c r="G2339" s="20"/>
    </row>
    <row r="2340" spans="1:7" x14ac:dyDescent="0.35">
      <c r="A2340" s="20" t="s">
        <v>41</v>
      </c>
      <c r="B2340" s="20" t="s">
        <v>73</v>
      </c>
      <c r="C2340" s="20">
        <v>1983</v>
      </c>
      <c r="D2340" s="20">
        <v>249</v>
      </c>
      <c r="E2340" s="21">
        <v>650.29999999999995</v>
      </c>
      <c r="F2340" s="20">
        <v>22.6</v>
      </c>
      <c r="G2340" s="20">
        <v>699.16</v>
      </c>
    </row>
    <row r="2341" spans="1:7" x14ac:dyDescent="0.35">
      <c r="A2341" s="20" t="s">
        <v>42</v>
      </c>
      <c r="B2341" s="20" t="s">
        <v>73</v>
      </c>
      <c r="C2341" s="20">
        <v>1983</v>
      </c>
      <c r="D2341" s="20">
        <v>19917</v>
      </c>
      <c r="E2341" s="21">
        <v>70941.3</v>
      </c>
      <c r="F2341" s="20">
        <v>22.4</v>
      </c>
      <c r="G2341" s="20">
        <v>467.08</v>
      </c>
    </row>
    <row r="2342" spans="1:7" x14ac:dyDescent="0.35">
      <c r="A2342" s="20" t="s">
        <v>43</v>
      </c>
      <c r="B2342" s="20" t="s">
        <v>73</v>
      </c>
      <c r="C2342" s="20">
        <v>1983</v>
      </c>
      <c r="D2342" s="20">
        <v>19098</v>
      </c>
      <c r="E2342" s="21">
        <v>127246.39999999999</v>
      </c>
      <c r="F2342" s="20">
        <v>21.3</v>
      </c>
      <c r="G2342" s="20">
        <v>125.43</v>
      </c>
    </row>
    <row r="2343" spans="1:7" x14ac:dyDescent="0.35">
      <c r="A2343" s="20" t="s">
        <v>45</v>
      </c>
      <c r="B2343" s="20" t="s">
        <v>73</v>
      </c>
      <c r="C2343" s="20">
        <v>1983</v>
      </c>
      <c r="D2343" s="20">
        <v>1718</v>
      </c>
      <c r="E2343" s="21">
        <v>13524.4</v>
      </c>
      <c r="F2343" s="20">
        <v>21.7</v>
      </c>
      <c r="G2343" s="20">
        <v>102.36</v>
      </c>
    </row>
    <row r="2344" spans="1:7" x14ac:dyDescent="0.35">
      <c r="A2344" s="20" t="s">
        <v>46</v>
      </c>
      <c r="B2344" s="20" t="s">
        <v>73</v>
      </c>
      <c r="C2344" s="20">
        <v>1983</v>
      </c>
      <c r="D2344" s="20">
        <v>886</v>
      </c>
      <c r="E2344" s="21">
        <v>7107.6</v>
      </c>
      <c r="F2344" s="20">
        <v>21.1</v>
      </c>
      <c r="G2344" s="20">
        <v>127.62</v>
      </c>
    </row>
    <row r="2345" spans="1:7" x14ac:dyDescent="0.35">
      <c r="A2345" s="20" t="s">
        <v>47</v>
      </c>
      <c r="B2345" s="20" t="s">
        <v>73</v>
      </c>
      <c r="C2345" s="20">
        <v>1983</v>
      </c>
      <c r="D2345" s="20">
        <v>90</v>
      </c>
      <c r="E2345" s="21">
        <v>442.5</v>
      </c>
      <c r="F2345" s="20">
        <v>20</v>
      </c>
      <c r="G2345" s="20">
        <v>423.39</v>
      </c>
    </row>
    <row r="2346" spans="1:7" x14ac:dyDescent="0.35">
      <c r="A2346" s="20" t="s">
        <v>85</v>
      </c>
      <c r="B2346" s="20" t="s">
        <v>73</v>
      </c>
      <c r="C2346" s="20">
        <v>1983</v>
      </c>
      <c r="D2346" s="20">
        <v>327</v>
      </c>
      <c r="E2346" s="21">
        <v>1727</v>
      </c>
      <c r="F2346" s="20">
        <v>18.899999999999999</v>
      </c>
      <c r="G2346" s="20">
        <v>85.8</v>
      </c>
    </row>
    <row r="2347" spans="1:7" x14ac:dyDescent="0.35">
      <c r="A2347" s="20" t="s">
        <v>87</v>
      </c>
      <c r="B2347" s="20" t="s">
        <v>73</v>
      </c>
      <c r="C2347" s="20">
        <v>1983</v>
      </c>
      <c r="D2347" s="20">
        <v>341</v>
      </c>
      <c r="E2347" s="21">
        <v>815.9</v>
      </c>
      <c r="F2347" s="20">
        <v>22.6</v>
      </c>
      <c r="G2347" s="20">
        <v>261.52999999999997</v>
      </c>
    </row>
    <row r="2348" spans="1:7" x14ac:dyDescent="0.35">
      <c r="A2348" s="20" t="s">
        <v>75</v>
      </c>
      <c r="B2348" s="20" t="s">
        <v>73</v>
      </c>
      <c r="C2348" s="20">
        <v>1983</v>
      </c>
      <c r="D2348" s="20">
        <v>3432</v>
      </c>
      <c r="E2348" s="21">
        <v>14982.5</v>
      </c>
      <c r="F2348" s="20">
        <v>20.3</v>
      </c>
      <c r="G2348" s="20">
        <v>236.55</v>
      </c>
    </row>
    <row r="2349" spans="1:7" x14ac:dyDescent="0.35">
      <c r="A2349" s="20" t="s">
        <v>88</v>
      </c>
      <c r="B2349" s="20" t="s">
        <v>73</v>
      </c>
      <c r="C2349" s="20">
        <v>1983</v>
      </c>
      <c r="D2349" s="20">
        <v>2987</v>
      </c>
      <c r="E2349" s="21">
        <v>7976.5</v>
      </c>
      <c r="F2349" s="20">
        <v>21.6</v>
      </c>
      <c r="G2349" s="20">
        <v>311.32</v>
      </c>
    </row>
    <row r="2350" spans="1:7" x14ac:dyDescent="0.35">
      <c r="A2350" s="20" t="s">
        <v>76</v>
      </c>
      <c r="B2350" s="20" t="s">
        <v>73</v>
      </c>
      <c r="C2350" s="20">
        <v>1983</v>
      </c>
      <c r="D2350" s="20">
        <v>15385</v>
      </c>
      <c r="E2350" s="21">
        <v>87116.5</v>
      </c>
      <c r="F2350" s="20">
        <v>20.8</v>
      </c>
      <c r="G2350" s="20">
        <v>135.66</v>
      </c>
    </row>
    <row r="2351" spans="1:7" x14ac:dyDescent="0.35">
      <c r="A2351" s="20" t="s">
        <v>53</v>
      </c>
      <c r="B2351" s="20" t="s">
        <v>73</v>
      </c>
      <c r="C2351" s="20">
        <v>1983</v>
      </c>
      <c r="D2351" s="20">
        <v>50</v>
      </c>
      <c r="E2351" s="21">
        <v>219.9</v>
      </c>
      <c r="F2351" s="20">
        <v>25.1</v>
      </c>
      <c r="G2351" s="20">
        <v>194.74</v>
      </c>
    </row>
    <row r="2352" spans="1:7" x14ac:dyDescent="0.35">
      <c r="A2352" s="20" t="s">
        <v>54</v>
      </c>
      <c r="B2352" s="20" t="s">
        <v>73</v>
      </c>
      <c r="C2352" s="20">
        <v>1983</v>
      </c>
      <c r="D2352" s="20">
        <v>1991</v>
      </c>
      <c r="E2352" s="21">
        <v>7955.6</v>
      </c>
      <c r="F2352" s="20">
        <v>22.5</v>
      </c>
      <c r="G2352" s="20">
        <v>556.74</v>
      </c>
    </row>
    <row r="2353" spans="1:7" x14ac:dyDescent="0.35">
      <c r="A2353" s="20" t="s">
        <v>55</v>
      </c>
      <c r="B2353" s="20" t="s">
        <v>73</v>
      </c>
      <c r="C2353" s="20">
        <v>1983</v>
      </c>
      <c r="D2353" s="20">
        <v>3049</v>
      </c>
      <c r="E2353" s="21">
        <v>15590</v>
      </c>
      <c r="F2353" s="20">
        <v>22.3</v>
      </c>
      <c r="G2353" s="20">
        <v>100.41</v>
      </c>
    </row>
    <row r="2354" spans="1:7" x14ac:dyDescent="0.35">
      <c r="A2354" s="20" t="s">
        <v>78</v>
      </c>
      <c r="B2354" s="20" t="s">
        <v>73</v>
      </c>
      <c r="C2354" s="20">
        <v>1983</v>
      </c>
      <c r="D2354" s="20">
        <v>786</v>
      </c>
      <c r="E2354" s="21">
        <v>208.4</v>
      </c>
      <c r="F2354" s="20">
        <v>21.1</v>
      </c>
      <c r="G2354" s="20">
        <v>101.6</v>
      </c>
    </row>
    <row r="2355" spans="1:7" x14ac:dyDescent="0.35">
      <c r="A2355" s="20" t="s">
        <v>79</v>
      </c>
      <c r="B2355" s="20" t="s">
        <v>73</v>
      </c>
      <c r="C2355" s="20">
        <v>1983</v>
      </c>
      <c r="D2355" s="20">
        <v>66</v>
      </c>
      <c r="E2355" s="21">
        <v>151.5</v>
      </c>
      <c r="F2355" s="20">
        <v>20.3</v>
      </c>
      <c r="G2355" s="20">
        <v>115.92</v>
      </c>
    </row>
    <row r="2356" spans="1:7" x14ac:dyDescent="0.35">
      <c r="A2356" s="20" t="s">
        <v>57</v>
      </c>
      <c r="B2356" s="20" t="s">
        <v>73</v>
      </c>
      <c r="C2356" s="20">
        <v>1983</v>
      </c>
      <c r="D2356" s="20">
        <v>384</v>
      </c>
      <c r="E2356" s="21">
        <v>1337.3</v>
      </c>
      <c r="F2356" s="20">
        <v>21.2</v>
      </c>
      <c r="G2356" s="20">
        <v>106.46</v>
      </c>
    </row>
    <row r="2357" spans="1:7" x14ac:dyDescent="0.35">
      <c r="A2357" s="20" t="s">
        <v>69</v>
      </c>
      <c r="B2357" s="20" t="s">
        <v>73</v>
      </c>
      <c r="C2357" s="20">
        <v>1983</v>
      </c>
      <c r="D2357" s="20">
        <v>483</v>
      </c>
      <c r="E2357" s="21">
        <v>4758.6000000000004</v>
      </c>
      <c r="F2357" s="20">
        <v>20.9</v>
      </c>
      <c r="G2357" s="20">
        <v>128.31</v>
      </c>
    </row>
    <row r="2358" spans="1:7" x14ac:dyDescent="0.35">
      <c r="A2358" s="20" t="s">
        <v>59</v>
      </c>
      <c r="B2358" s="20" t="s">
        <v>73</v>
      </c>
      <c r="C2358" s="20">
        <v>1983</v>
      </c>
      <c r="D2358" s="20">
        <v>7207</v>
      </c>
      <c r="E2358" s="21">
        <v>28653.8</v>
      </c>
      <c r="F2358" s="20">
        <v>21.4</v>
      </c>
      <c r="G2358" s="20">
        <v>166.2</v>
      </c>
    </row>
    <row r="2359" spans="1:7" x14ac:dyDescent="0.35">
      <c r="A2359" s="20" t="s">
        <v>60</v>
      </c>
      <c r="B2359" s="20" t="s">
        <v>73</v>
      </c>
      <c r="C2359" s="20">
        <v>1983</v>
      </c>
      <c r="D2359" s="20">
        <v>8371</v>
      </c>
      <c r="E2359" s="21">
        <v>30185.3</v>
      </c>
      <c r="F2359" s="20">
        <v>20.399999999999999</v>
      </c>
      <c r="G2359" s="20">
        <v>515.99</v>
      </c>
    </row>
    <row r="2360" spans="1:7" x14ac:dyDescent="0.35">
      <c r="A2360" s="20" t="s">
        <v>113</v>
      </c>
      <c r="B2360" s="20" t="s">
        <v>73</v>
      </c>
      <c r="C2360" s="20">
        <v>1983</v>
      </c>
      <c r="D2360" s="20">
        <v>192</v>
      </c>
      <c r="E2360" s="21">
        <v>759</v>
      </c>
      <c r="F2360" s="20">
        <v>21.7</v>
      </c>
      <c r="G2360" s="20">
        <v>299.07</v>
      </c>
    </row>
    <row r="2361" spans="1:7" x14ac:dyDescent="0.35">
      <c r="A2361" s="20" t="s">
        <v>115</v>
      </c>
      <c r="B2361" s="20" t="s">
        <v>73</v>
      </c>
      <c r="C2361" s="20">
        <v>1983</v>
      </c>
      <c r="D2361" s="20">
        <v>64</v>
      </c>
      <c r="E2361" s="21">
        <v>219.9</v>
      </c>
      <c r="F2361" s="20">
        <v>21.1</v>
      </c>
      <c r="G2361" s="20">
        <v>220.38</v>
      </c>
    </row>
    <row r="2362" spans="1:7" x14ac:dyDescent="0.35">
      <c r="A2362" s="20" t="s">
        <v>63</v>
      </c>
      <c r="B2362" s="20" t="s">
        <v>73</v>
      </c>
      <c r="C2362" s="20">
        <v>1983</v>
      </c>
      <c r="D2362" s="20">
        <v>1352</v>
      </c>
      <c r="E2362" s="21">
        <v>8087.3</v>
      </c>
      <c r="F2362" s="20">
        <v>22.4</v>
      </c>
      <c r="G2362" s="20">
        <v>119.73</v>
      </c>
    </row>
    <row r="2363" spans="1:7" x14ac:dyDescent="0.35">
      <c r="A2363" s="20" t="s">
        <v>80</v>
      </c>
      <c r="B2363" s="20" t="s">
        <v>73</v>
      </c>
      <c r="C2363" s="20">
        <v>1983</v>
      </c>
      <c r="D2363" s="20">
        <v>8180</v>
      </c>
      <c r="E2363" s="21">
        <v>62018.400000000001</v>
      </c>
      <c r="F2363" s="20">
        <v>22.2</v>
      </c>
      <c r="G2363" s="20">
        <v>113.92</v>
      </c>
    </row>
    <row r="2364" spans="1:7" x14ac:dyDescent="0.35">
      <c r="A2364" s="20" t="s">
        <v>64</v>
      </c>
      <c r="B2364" s="20" t="s">
        <v>73</v>
      </c>
      <c r="C2364" s="20">
        <v>1983</v>
      </c>
      <c r="D2364" s="20">
        <v>12102</v>
      </c>
      <c r="E2364" s="21">
        <v>92500</v>
      </c>
      <c r="F2364" s="20">
        <v>22.1</v>
      </c>
      <c r="G2364" s="20">
        <v>110.2</v>
      </c>
    </row>
    <row r="2365" spans="1:7" x14ac:dyDescent="0.35">
      <c r="A2365" s="20" t="s">
        <v>90</v>
      </c>
      <c r="B2365" s="20" t="s">
        <v>73</v>
      </c>
      <c r="C2365" s="20">
        <v>1983</v>
      </c>
      <c r="D2365" s="20">
        <v>1573</v>
      </c>
      <c r="E2365" s="21">
        <v>7745.4</v>
      </c>
      <c r="F2365" s="20">
        <v>21.4</v>
      </c>
      <c r="G2365" s="20">
        <v>110.27</v>
      </c>
    </row>
    <row r="2366" spans="1:7" x14ac:dyDescent="0.35">
      <c r="A2366" s="20" t="s">
        <v>116</v>
      </c>
      <c r="B2366" s="20" t="s">
        <v>73</v>
      </c>
      <c r="C2366" s="20">
        <v>1983</v>
      </c>
      <c r="D2366" s="20">
        <v>86</v>
      </c>
      <c r="E2366" s="21">
        <v>351.3</v>
      </c>
      <c r="F2366" s="20">
        <v>21.6</v>
      </c>
      <c r="G2366" s="20">
        <v>126.12</v>
      </c>
    </row>
    <row r="2367" spans="1:7" x14ac:dyDescent="0.35">
      <c r="A2367" s="20" t="s">
        <v>83</v>
      </c>
      <c r="B2367" s="20" t="s">
        <v>73</v>
      </c>
      <c r="C2367" s="20">
        <v>1983</v>
      </c>
      <c r="D2367" s="20">
        <v>95</v>
      </c>
      <c r="E2367" s="21">
        <v>447.7</v>
      </c>
      <c r="F2367" s="20">
        <v>23</v>
      </c>
      <c r="G2367" s="20">
        <v>508.34</v>
      </c>
    </row>
    <row r="2368" spans="1:7" x14ac:dyDescent="0.35">
      <c r="A2368" s="20" t="s">
        <v>82</v>
      </c>
      <c r="B2368" s="20" t="s">
        <v>73</v>
      </c>
      <c r="C2368" s="20">
        <v>1983</v>
      </c>
      <c r="D2368" s="20">
        <v>1154</v>
      </c>
      <c r="E2368" s="21">
        <v>5698.8</v>
      </c>
      <c r="F2368" s="20">
        <v>21.4</v>
      </c>
      <c r="G2368" s="20">
        <v>113.11</v>
      </c>
    </row>
    <row r="2369" spans="1:7" x14ac:dyDescent="0.35">
      <c r="A2369" s="20" t="s">
        <v>91</v>
      </c>
      <c r="B2369" s="20" t="s">
        <v>73</v>
      </c>
      <c r="C2369" s="20">
        <v>1983</v>
      </c>
      <c r="D2369" s="20">
        <v>199</v>
      </c>
      <c r="E2369" s="21">
        <v>1084.5999999999999</v>
      </c>
      <c r="F2369" s="20">
        <v>23.2</v>
      </c>
      <c r="G2369" s="20">
        <v>95.93</v>
      </c>
    </row>
    <row r="2370" spans="1:7" x14ac:dyDescent="0.35">
      <c r="A2370" s="20" t="s">
        <v>68</v>
      </c>
      <c r="B2370" s="20" t="s">
        <v>73</v>
      </c>
      <c r="C2370" s="20">
        <v>1983</v>
      </c>
      <c r="D2370" s="20">
        <v>25923</v>
      </c>
      <c r="E2370" s="21">
        <v>80080</v>
      </c>
      <c r="F2370" s="20">
        <v>21.6</v>
      </c>
      <c r="G2370" s="20">
        <v>268.95999999999998</v>
      </c>
    </row>
    <row r="2371" spans="1:7" x14ac:dyDescent="0.35">
      <c r="A2371" s="20" t="s">
        <v>30</v>
      </c>
      <c r="B2371" s="20" t="s">
        <v>28</v>
      </c>
      <c r="C2371" s="20">
        <v>1982</v>
      </c>
      <c r="D2371" s="20">
        <v>1493</v>
      </c>
      <c r="E2371" s="21">
        <v>18918.3</v>
      </c>
      <c r="F2371" s="20">
        <v>15.6</v>
      </c>
      <c r="G2371" s="20">
        <v>143.91999999999999</v>
      </c>
    </row>
    <row r="2372" spans="1:7" x14ac:dyDescent="0.35">
      <c r="A2372" s="20" t="s">
        <v>31</v>
      </c>
      <c r="B2372" s="20" t="s">
        <v>28</v>
      </c>
      <c r="C2372" s="20">
        <v>1982</v>
      </c>
      <c r="D2372" s="20">
        <v>15615</v>
      </c>
      <c r="E2372" s="21">
        <v>51833.9</v>
      </c>
      <c r="F2372" s="20">
        <v>22.2</v>
      </c>
      <c r="G2372" s="20">
        <v>1094.22</v>
      </c>
    </row>
    <row r="2373" spans="1:7" x14ac:dyDescent="0.35">
      <c r="A2373" s="20" t="s">
        <v>118</v>
      </c>
      <c r="B2373" s="20" t="s">
        <v>28</v>
      </c>
      <c r="C2373" s="20">
        <v>1982</v>
      </c>
      <c r="D2373" s="20">
        <v>24</v>
      </c>
      <c r="E2373" s="21"/>
      <c r="F2373" s="20"/>
      <c r="G2373" s="20"/>
    </row>
    <row r="2374" spans="1:7" x14ac:dyDescent="0.35">
      <c r="A2374" s="20" t="s">
        <v>3</v>
      </c>
      <c r="B2374" s="20" t="s">
        <v>28</v>
      </c>
      <c r="C2374" s="20">
        <v>1982</v>
      </c>
      <c r="D2374" s="20">
        <v>29554</v>
      </c>
      <c r="E2374" s="21">
        <v>273606.8</v>
      </c>
      <c r="F2374" s="20">
        <v>19.2</v>
      </c>
      <c r="G2374" s="20">
        <v>216.69</v>
      </c>
    </row>
    <row r="2375" spans="1:7" x14ac:dyDescent="0.35">
      <c r="A2375" s="20" t="s">
        <v>97</v>
      </c>
      <c r="B2375" s="20" t="s">
        <v>28</v>
      </c>
      <c r="C2375" s="20">
        <v>1982</v>
      </c>
      <c r="D2375" s="20">
        <v>2593</v>
      </c>
      <c r="E2375" s="21">
        <v>27778.799999999999</v>
      </c>
      <c r="F2375" s="20">
        <v>20.100000000000001</v>
      </c>
      <c r="G2375" s="20">
        <v>172.11</v>
      </c>
    </row>
    <row r="2376" spans="1:7" x14ac:dyDescent="0.35">
      <c r="A2376" s="20" t="s">
        <v>106</v>
      </c>
      <c r="B2376" s="20" t="s">
        <v>28</v>
      </c>
      <c r="C2376" s="20">
        <v>1982</v>
      </c>
      <c r="D2376" s="20">
        <v>219</v>
      </c>
      <c r="E2376" s="21">
        <v>1471.4</v>
      </c>
      <c r="F2376" s="20">
        <v>18.7</v>
      </c>
      <c r="G2376" s="20">
        <v>129.53</v>
      </c>
    </row>
    <row r="2377" spans="1:7" x14ac:dyDescent="0.35">
      <c r="A2377" s="20" t="s">
        <v>107</v>
      </c>
      <c r="B2377" s="20" t="s">
        <v>28</v>
      </c>
      <c r="C2377" s="20">
        <v>1982</v>
      </c>
      <c r="D2377" s="20">
        <v>370</v>
      </c>
      <c r="E2377" s="21">
        <v>3201</v>
      </c>
      <c r="F2377" s="20">
        <v>21.8</v>
      </c>
      <c r="G2377" s="20">
        <v>177.57</v>
      </c>
    </row>
    <row r="2378" spans="1:7" x14ac:dyDescent="0.35">
      <c r="A2378" s="20" t="s">
        <v>108</v>
      </c>
      <c r="B2378" s="20" t="s">
        <v>28</v>
      </c>
      <c r="C2378" s="20">
        <v>1982</v>
      </c>
      <c r="D2378" s="20">
        <v>281</v>
      </c>
      <c r="E2378" s="21">
        <v>863.8</v>
      </c>
      <c r="F2378" s="20">
        <v>18.7</v>
      </c>
      <c r="G2378" s="20">
        <v>764.6</v>
      </c>
    </row>
    <row r="2379" spans="1:7" x14ac:dyDescent="0.35">
      <c r="A2379" s="20" t="s">
        <v>4</v>
      </c>
      <c r="B2379" s="20" t="s">
        <v>28</v>
      </c>
      <c r="C2379" s="20">
        <v>1982</v>
      </c>
      <c r="D2379" s="20">
        <v>38478</v>
      </c>
      <c r="E2379" s="21">
        <v>436594.6</v>
      </c>
      <c r="F2379" s="20">
        <v>19.7</v>
      </c>
      <c r="G2379" s="20">
        <v>170.46</v>
      </c>
    </row>
    <row r="2380" spans="1:7" x14ac:dyDescent="0.35">
      <c r="A2380" s="20" t="s">
        <v>5</v>
      </c>
      <c r="B2380" s="20" t="s">
        <v>28</v>
      </c>
      <c r="C2380" s="20">
        <v>1982</v>
      </c>
      <c r="D2380" s="20">
        <v>3305</v>
      </c>
      <c r="E2380" s="21">
        <v>10207.200000000001</v>
      </c>
      <c r="F2380" s="20">
        <v>21.4</v>
      </c>
      <c r="G2380" s="20">
        <v>539.01</v>
      </c>
    </row>
    <row r="2381" spans="1:7" x14ac:dyDescent="0.35">
      <c r="A2381" s="20" t="s">
        <v>98</v>
      </c>
      <c r="B2381" s="20" t="s">
        <v>28</v>
      </c>
      <c r="C2381" s="20">
        <v>1982</v>
      </c>
      <c r="D2381" s="20">
        <v>2212</v>
      </c>
      <c r="E2381" s="21">
        <v>12097</v>
      </c>
      <c r="F2381" s="20">
        <v>20</v>
      </c>
      <c r="G2381" s="20">
        <v>369.69</v>
      </c>
    </row>
    <row r="2382" spans="1:7" x14ac:dyDescent="0.35">
      <c r="A2382" s="20" t="s">
        <v>99</v>
      </c>
      <c r="B2382" s="20" t="s">
        <v>28</v>
      </c>
      <c r="C2382" s="20">
        <v>1982</v>
      </c>
      <c r="D2382" s="20">
        <v>350</v>
      </c>
      <c r="E2382" s="21">
        <v>3554.2</v>
      </c>
      <c r="F2382" s="20">
        <v>18.2</v>
      </c>
      <c r="G2382" s="20">
        <v>275.26</v>
      </c>
    </row>
    <row r="2383" spans="1:7" x14ac:dyDescent="0.35">
      <c r="A2383" s="20" t="s">
        <v>8</v>
      </c>
      <c r="B2383" s="20" t="s">
        <v>28</v>
      </c>
      <c r="C2383" s="20">
        <v>1982</v>
      </c>
      <c r="D2383" s="20">
        <v>795</v>
      </c>
      <c r="E2383" s="21">
        <v>7282.9</v>
      </c>
      <c r="F2383" s="20">
        <v>20.5</v>
      </c>
      <c r="G2383" s="20">
        <v>250.65</v>
      </c>
    </row>
    <row r="2384" spans="1:7" x14ac:dyDescent="0.35">
      <c r="A2384" s="20" t="s">
        <v>33</v>
      </c>
      <c r="B2384" s="20" t="s">
        <v>28</v>
      </c>
      <c r="C2384" s="20">
        <v>1982</v>
      </c>
      <c r="D2384" s="20">
        <v>1223</v>
      </c>
      <c r="E2384" s="21">
        <v>7712.1</v>
      </c>
      <c r="F2384" s="20">
        <v>20.6</v>
      </c>
      <c r="G2384" s="20">
        <v>249.02</v>
      </c>
    </row>
    <row r="2385" spans="1:7" x14ac:dyDescent="0.35">
      <c r="A2385" s="20" t="s">
        <v>23</v>
      </c>
      <c r="B2385" s="20" t="s">
        <v>28</v>
      </c>
      <c r="C2385" s="20">
        <v>1982</v>
      </c>
      <c r="D2385" s="20">
        <v>335</v>
      </c>
      <c r="E2385" s="21">
        <v>5405.8</v>
      </c>
      <c r="F2385" s="20">
        <v>20.5</v>
      </c>
      <c r="G2385" s="20">
        <v>194.42</v>
      </c>
    </row>
    <row r="2386" spans="1:7" x14ac:dyDescent="0.35">
      <c r="A2386" s="20" t="s">
        <v>34</v>
      </c>
      <c r="B2386" s="20" t="s">
        <v>28</v>
      </c>
      <c r="C2386" s="20">
        <v>1982</v>
      </c>
      <c r="D2386" s="20">
        <v>3387</v>
      </c>
      <c r="E2386" s="21">
        <v>24008.9</v>
      </c>
      <c r="F2386" s="20">
        <v>18.8</v>
      </c>
      <c r="G2386" s="20">
        <v>135.63999999999999</v>
      </c>
    </row>
    <row r="2387" spans="1:7" x14ac:dyDescent="0.35">
      <c r="A2387" s="20" t="s">
        <v>133</v>
      </c>
      <c r="B2387" s="20" t="s">
        <v>28</v>
      </c>
      <c r="C2387" s="20">
        <v>1982</v>
      </c>
      <c r="D2387" s="20">
        <v>184</v>
      </c>
      <c r="E2387" s="21">
        <v>1729.2</v>
      </c>
      <c r="F2387" s="20">
        <v>19.3</v>
      </c>
      <c r="G2387" s="20">
        <v>123.19</v>
      </c>
    </row>
    <row r="2388" spans="1:7" x14ac:dyDescent="0.35">
      <c r="A2388" s="20" t="s">
        <v>125</v>
      </c>
      <c r="B2388" s="20" t="s">
        <v>28</v>
      </c>
      <c r="C2388" s="20">
        <v>1982</v>
      </c>
      <c r="D2388" s="20">
        <v>415</v>
      </c>
      <c r="E2388" s="21">
        <v>4067</v>
      </c>
      <c r="F2388" s="20">
        <v>20.9</v>
      </c>
      <c r="G2388" s="20">
        <v>150</v>
      </c>
    </row>
    <row r="2389" spans="1:7" x14ac:dyDescent="0.35">
      <c r="A2389" s="20" t="s">
        <v>13</v>
      </c>
      <c r="B2389" s="20" t="s">
        <v>28</v>
      </c>
      <c r="C2389" s="20">
        <v>1982</v>
      </c>
      <c r="D2389" s="20">
        <v>1751</v>
      </c>
      <c r="E2389" s="21">
        <v>4866.3</v>
      </c>
      <c r="F2389" s="20">
        <v>20.8</v>
      </c>
      <c r="G2389" s="20">
        <v>535.48</v>
      </c>
    </row>
    <row r="2390" spans="1:7" x14ac:dyDescent="0.35">
      <c r="A2390" s="20" t="s">
        <v>114</v>
      </c>
      <c r="B2390" s="20" t="s">
        <v>28</v>
      </c>
      <c r="C2390" s="20">
        <v>1982</v>
      </c>
      <c r="D2390" s="20">
        <v>53</v>
      </c>
      <c r="E2390" s="21">
        <v>218.7</v>
      </c>
      <c r="F2390" s="20">
        <v>19.899999999999999</v>
      </c>
      <c r="G2390" s="20"/>
    </row>
    <row r="2391" spans="1:7" x14ac:dyDescent="0.35">
      <c r="A2391" s="20" t="s">
        <v>15</v>
      </c>
      <c r="B2391" s="20" t="s">
        <v>28</v>
      </c>
      <c r="C2391" s="20">
        <v>1982</v>
      </c>
      <c r="D2391" s="20">
        <v>6532</v>
      </c>
      <c r="E2391" s="21">
        <v>38916.5</v>
      </c>
      <c r="F2391" s="20">
        <v>21.4</v>
      </c>
      <c r="G2391" s="20">
        <v>595.04</v>
      </c>
    </row>
    <row r="2392" spans="1:7" x14ac:dyDescent="0.35">
      <c r="A2392" s="20" t="s">
        <v>36</v>
      </c>
      <c r="B2392" s="20" t="s">
        <v>28</v>
      </c>
      <c r="C2392" s="20">
        <v>1982</v>
      </c>
      <c r="D2392" s="20">
        <v>408</v>
      </c>
      <c r="E2392" s="21">
        <v>1952.6</v>
      </c>
      <c r="F2392" s="20">
        <v>20.5</v>
      </c>
      <c r="G2392" s="20">
        <v>262.76</v>
      </c>
    </row>
    <row r="2393" spans="1:7" x14ac:dyDescent="0.35">
      <c r="A2393" s="20" t="s">
        <v>17</v>
      </c>
      <c r="B2393" s="20" t="s">
        <v>28</v>
      </c>
      <c r="C2393" s="20">
        <v>1982</v>
      </c>
      <c r="D2393" s="20">
        <v>2635</v>
      </c>
      <c r="E2393" s="21">
        <v>18901</v>
      </c>
      <c r="F2393" s="20">
        <v>19.899999999999999</v>
      </c>
      <c r="G2393" s="20">
        <v>254.41</v>
      </c>
    </row>
    <row r="2394" spans="1:7" x14ac:dyDescent="0.35">
      <c r="A2394" s="20" t="s">
        <v>100</v>
      </c>
      <c r="B2394" s="20" t="s">
        <v>28</v>
      </c>
      <c r="C2394" s="20">
        <v>1982</v>
      </c>
      <c r="D2394" s="20">
        <v>1198</v>
      </c>
      <c r="E2394" s="21">
        <v>12030.1</v>
      </c>
      <c r="F2394" s="20">
        <v>18.3</v>
      </c>
      <c r="G2394" s="20">
        <v>160.87</v>
      </c>
    </row>
    <row r="2395" spans="1:7" x14ac:dyDescent="0.35">
      <c r="A2395" s="20" t="s">
        <v>101</v>
      </c>
      <c r="B2395" s="20" t="s">
        <v>28</v>
      </c>
      <c r="C2395" s="20">
        <v>1982</v>
      </c>
      <c r="D2395" s="20">
        <v>1337</v>
      </c>
      <c r="E2395" s="21">
        <v>5414.7</v>
      </c>
      <c r="F2395" s="20">
        <v>20.9</v>
      </c>
      <c r="G2395" s="20">
        <v>317.66000000000003</v>
      </c>
    </row>
    <row r="2396" spans="1:7" x14ac:dyDescent="0.35">
      <c r="A2396" s="20" t="s">
        <v>38</v>
      </c>
      <c r="B2396" s="20" t="s">
        <v>28</v>
      </c>
      <c r="C2396" s="20">
        <v>1982</v>
      </c>
      <c r="D2396" s="20">
        <v>8742</v>
      </c>
      <c r="E2396" s="21">
        <v>26764.2</v>
      </c>
      <c r="F2396" s="20">
        <v>22</v>
      </c>
      <c r="G2396" s="20">
        <v>554.62</v>
      </c>
    </row>
    <row r="2397" spans="1:7" x14ac:dyDescent="0.35">
      <c r="A2397" s="20" t="s">
        <v>102</v>
      </c>
      <c r="B2397" s="20" t="s">
        <v>73</v>
      </c>
      <c r="C2397" s="20">
        <v>1982</v>
      </c>
      <c r="D2397" s="20">
        <v>89</v>
      </c>
      <c r="E2397" s="21">
        <v>367.5</v>
      </c>
      <c r="F2397" s="20">
        <v>22.3</v>
      </c>
      <c r="G2397" s="20">
        <v>140</v>
      </c>
    </row>
    <row r="2398" spans="1:7" x14ac:dyDescent="0.35">
      <c r="A2398" s="20" t="s">
        <v>74</v>
      </c>
      <c r="B2398" s="20" t="s">
        <v>73</v>
      </c>
      <c r="C2398" s="20">
        <v>1982</v>
      </c>
      <c r="D2398" s="20">
        <v>3811</v>
      </c>
      <c r="E2398" s="21">
        <v>7162.9</v>
      </c>
      <c r="F2398" s="20">
        <v>20.5</v>
      </c>
      <c r="G2398" s="20">
        <v>82.5</v>
      </c>
    </row>
    <row r="2399" spans="1:7" x14ac:dyDescent="0.35">
      <c r="A2399" s="20" t="s">
        <v>40</v>
      </c>
      <c r="B2399" s="20" t="s">
        <v>73</v>
      </c>
      <c r="C2399" s="20">
        <v>1982</v>
      </c>
      <c r="D2399" s="20">
        <v>17346</v>
      </c>
      <c r="E2399" s="21">
        <v>167866.3</v>
      </c>
      <c r="F2399" s="20">
        <v>21.2</v>
      </c>
      <c r="G2399" s="20">
        <v>121</v>
      </c>
    </row>
    <row r="2400" spans="1:7" x14ac:dyDescent="0.35">
      <c r="A2400" s="20" t="s">
        <v>105</v>
      </c>
      <c r="B2400" s="20" t="s">
        <v>73</v>
      </c>
      <c r="C2400" s="20">
        <v>1982</v>
      </c>
      <c r="D2400" s="20">
        <v>52</v>
      </c>
      <c r="E2400" s="21"/>
      <c r="F2400" s="20"/>
      <c r="G2400" s="20"/>
    </row>
    <row r="2401" spans="1:7" x14ac:dyDescent="0.35">
      <c r="A2401" s="20" t="s">
        <v>41</v>
      </c>
      <c r="B2401" s="20" t="s">
        <v>73</v>
      </c>
      <c r="C2401" s="20">
        <v>1982</v>
      </c>
      <c r="D2401" s="20">
        <v>171</v>
      </c>
      <c r="E2401" s="21">
        <v>492.5</v>
      </c>
      <c r="F2401" s="20">
        <v>22.7</v>
      </c>
      <c r="G2401" s="20">
        <v>1154.52</v>
      </c>
    </row>
    <row r="2402" spans="1:7" x14ac:dyDescent="0.35">
      <c r="A2402" s="20" t="s">
        <v>42</v>
      </c>
      <c r="B2402" s="20" t="s">
        <v>73</v>
      </c>
      <c r="C2402" s="20">
        <v>1982</v>
      </c>
      <c r="D2402" s="20">
        <v>20457</v>
      </c>
      <c r="E2402" s="21">
        <v>85605.6</v>
      </c>
      <c r="F2402" s="20">
        <v>22.6</v>
      </c>
      <c r="G2402" s="20">
        <v>541.44000000000005</v>
      </c>
    </row>
    <row r="2403" spans="1:7" x14ac:dyDescent="0.35">
      <c r="A2403" s="20" t="s">
        <v>43</v>
      </c>
      <c r="B2403" s="20" t="s">
        <v>73</v>
      </c>
      <c r="C2403" s="20">
        <v>1982</v>
      </c>
      <c r="D2403" s="20">
        <v>21103</v>
      </c>
      <c r="E2403" s="21">
        <v>149118.5</v>
      </c>
      <c r="F2403" s="20">
        <v>21.2</v>
      </c>
      <c r="G2403" s="20">
        <v>128.31</v>
      </c>
    </row>
    <row r="2404" spans="1:7" x14ac:dyDescent="0.35">
      <c r="A2404" s="20" t="s">
        <v>45</v>
      </c>
      <c r="B2404" s="20" t="s">
        <v>73</v>
      </c>
      <c r="C2404" s="20">
        <v>1982</v>
      </c>
      <c r="D2404" s="20">
        <v>1767</v>
      </c>
      <c r="E2404" s="21">
        <v>22393.8</v>
      </c>
      <c r="F2404" s="20">
        <v>20.2</v>
      </c>
      <c r="G2404" s="20">
        <v>124.23</v>
      </c>
    </row>
    <row r="2405" spans="1:7" x14ac:dyDescent="0.35">
      <c r="A2405" s="20" t="s">
        <v>46</v>
      </c>
      <c r="B2405" s="20" t="s">
        <v>73</v>
      </c>
      <c r="C2405" s="20">
        <v>1982</v>
      </c>
      <c r="D2405" s="20">
        <v>883</v>
      </c>
      <c r="E2405" s="21">
        <v>1836.6</v>
      </c>
      <c r="F2405" s="20">
        <v>23.8</v>
      </c>
      <c r="G2405" s="20">
        <v>123.86</v>
      </c>
    </row>
    <row r="2406" spans="1:7" x14ac:dyDescent="0.35">
      <c r="A2406" s="20" t="s">
        <v>47</v>
      </c>
      <c r="B2406" s="20" t="s">
        <v>73</v>
      </c>
      <c r="C2406" s="20">
        <v>1982</v>
      </c>
      <c r="D2406" s="20">
        <v>79</v>
      </c>
      <c r="E2406" s="21">
        <v>475.2</v>
      </c>
      <c r="F2406" s="20">
        <v>22</v>
      </c>
      <c r="G2406" s="20">
        <v>399.46</v>
      </c>
    </row>
    <row r="2407" spans="1:7" x14ac:dyDescent="0.35">
      <c r="A2407" s="20" t="s">
        <v>85</v>
      </c>
      <c r="B2407" s="20" t="s">
        <v>73</v>
      </c>
      <c r="C2407" s="20">
        <v>1982</v>
      </c>
      <c r="D2407" s="20">
        <v>374</v>
      </c>
      <c r="E2407" s="21">
        <v>2257.3000000000002</v>
      </c>
      <c r="F2407" s="20">
        <v>20.5</v>
      </c>
      <c r="G2407" s="20">
        <v>67.59</v>
      </c>
    </row>
    <row r="2408" spans="1:7" x14ac:dyDescent="0.35">
      <c r="A2408" s="20" t="s">
        <v>87</v>
      </c>
      <c r="B2408" s="20" t="s">
        <v>73</v>
      </c>
      <c r="C2408" s="20">
        <v>1982</v>
      </c>
      <c r="D2408" s="20">
        <v>493</v>
      </c>
      <c r="E2408" s="21">
        <v>1996.1</v>
      </c>
      <c r="F2408" s="20">
        <v>20.399999999999999</v>
      </c>
      <c r="G2408" s="20">
        <v>240.95</v>
      </c>
    </row>
    <row r="2409" spans="1:7" x14ac:dyDescent="0.35">
      <c r="A2409" s="20" t="s">
        <v>75</v>
      </c>
      <c r="B2409" s="20" t="s">
        <v>73</v>
      </c>
      <c r="C2409" s="20">
        <v>1982</v>
      </c>
      <c r="D2409" s="20">
        <v>4140</v>
      </c>
      <c r="E2409" s="21">
        <v>20215</v>
      </c>
      <c r="F2409" s="20">
        <v>20</v>
      </c>
      <c r="G2409" s="20">
        <v>251.42</v>
      </c>
    </row>
    <row r="2410" spans="1:7" x14ac:dyDescent="0.35">
      <c r="A2410" s="20" t="s">
        <v>88</v>
      </c>
      <c r="B2410" s="20" t="s">
        <v>73</v>
      </c>
      <c r="C2410" s="20">
        <v>1982</v>
      </c>
      <c r="D2410" s="20">
        <v>3487</v>
      </c>
      <c r="E2410" s="21">
        <v>11560.4</v>
      </c>
      <c r="F2410" s="20">
        <v>21.8</v>
      </c>
      <c r="G2410" s="20">
        <v>333.76</v>
      </c>
    </row>
    <row r="2411" spans="1:7" x14ac:dyDescent="0.35">
      <c r="A2411" s="20" t="s">
        <v>119</v>
      </c>
      <c r="B2411" s="20" t="s">
        <v>73</v>
      </c>
      <c r="C2411" s="20">
        <v>1982</v>
      </c>
      <c r="D2411" s="20">
        <v>74</v>
      </c>
      <c r="E2411" s="21">
        <v>43.9</v>
      </c>
      <c r="F2411" s="20">
        <v>21.2</v>
      </c>
      <c r="G2411" s="20"/>
    </row>
    <row r="2412" spans="1:7" x14ac:dyDescent="0.35">
      <c r="A2412" s="20" t="s">
        <v>76</v>
      </c>
      <c r="B2412" s="20" t="s">
        <v>73</v>
      </c>
      <c r="C2412" s="20">
        <v>1982</v>
      </c>
      <c r="D2412" s="20">
        <v>15439</v>
      </c>
      <c r="E2412" s="21">
        <v>172539.5</v>
      </c>
      <c r="F2412" s="20">
        <v>20.100000000000001</v>
      </c>
      <c r="G2412" s="20">
        <v>135.59</v>
      </c>
    </row>
    <row r="2413" spans="1:7" x14ac:dyDescent="0.35">
      <c r="A2413" s="20" t="s">
        <v>109</v>
      </c>
      <c r="B2413" s="20" t="s">
        <v>73</v>
      </c>
      <c r="C2413" s="20">
        <v>1982</v>
      </c>
      <c r="D2413" s="20">
        <v>52</v>
      </c>
      <c r="E2413" s="21">
        <v>128.1</v>
      </c>
      <c r="F2413" s="20">
        <v>22.1</v>
      </c>
      <c r="G2413" s="20">
        <v>156.38</v>
      </c>
    </row>
    <row r="2414" spans="1:7" x14ac:dyDescent="0.35">
      <c r="A2414" s="20" t="s">
        <v>53</v>
      </c>
      <c r="B2414" s="20" t="s">
        <v>73</v>
      </c>
      <c r="C2414" s="20">
        <v>1982</v>
      </c>
      <c r="D2414" s="20">
        <v>52</v>
      </c>
      <c r="E2414" s="21">
        <v>376.1</v>
      </c>
      <c r="F2414" s="20">
        <v>24.8</v>
      </c>
      <c r="G2414" s="20">
        <v>188.77</v>
      </c>
    </row>
    <row r="2415" spans="1:7" x14ac:dyDescent="0.35">
      <c r="A2415" s="20" t="s">
        <v>54</v>
      </c>
      <c r="B2415" s="20" t="s">
        <v>73</v>
      </c>
      <c r="C2415" s="20">
        <v>1982</v>
      </c>
      <c r="D2415" s="20">
        <v>2052</v>
      </c>
      <c r="E2415" s="21">
        <v>9153.7999999999993</v>
      </c>
      <c r="F2415" s="20">
        <v>22.7</v>
      </c>
      <c r="G2415" s="20">
        <v>579.25</v>
      </c>
    </row>
    <row r="2416" spans="1:7" x14ac:dyDescent="0.35">
      <c r="A2416" s="20" t="s">
        <v>55</v>
      </c>
      <c r="B2416" s="20" t="s">
        <v>73</v>
      </c>
      <c r="C2416" s="20">
        <v>1982</v>
      </c>
      <c r="D2416" s="20">
        <v>3198</v>
      </c>
      <c r="E2416" s="21">
        <v>21698.7</v>
      </c>
      <c r="F2416" s="20">
        <v>22.7</v>
      </c>
      <c r="G2416" s="20">
        <v>113.09</v>
      </c>
    </row>
    <row r="2417" spans="1:7" x14ac:dyDescent="0.35">
      <c r="A2417" s="20" t="s">
        <v>78</v>
      </c>
      <c r="B2417" s="20" t="s">
        <v>73</v>
      </c>
      <c r="C2417" s="20">
        <v>1982</v>
      </c>
      <c r="D2417" s="20">
        <v>843</v>
      </c>
      <c r="E2417" s="21">
        <v>1220.5999999999999</v>
      </c>
      <c r="F2417" s="20">
        <v>21.4</v>
      </c>
      <c r="G2417" s="20">
        <v>128.04</v>
      </c>
    </row>
    <row r="2418" spans="1:7" x14ac:dyDescent="0.35">
      <c r="A2418" s="20" t="s">
        <v>79</v>
      </c>
      <c r="B2418" s="20" t="s">
        <v>73</v>
      </c>
      <c r="C2418" s="20">
        <v>1982</v>
      </c>
      <c r="D2418" s="20">
        <v>66</v>
      </c>
      <c r="E2418" s="21">
        <v>126</v>
      </c>
      <c r="F2418" s="20">
        <v>21.1</v>
      </c>
      <c r="G2418" s="20">
        <v>445.03</v>
      </c>
    </row>
    <row r="2419" spans="1:7" x14ac:dyDescent="0.35">
      <c r="A2419" s="20" t="s">
        <v>57</v>
      </c>
      <c r="B2419" s="20" t="s">
        <v>73</v>
      </c>
      <c r="C2419" s="20">
        <v>1982</v>
      </c>
      <c r="D2419" s="20">
        <v>385</v>
      </c>
      <c r="E2419" s="21">
        <v>1962.8</v>
      </c>
      <c r="F2419" s="20">
        <v>22.7</v>
      </c>
      <c r="G2419" s="20">
        <v>139.97</v>
      </c>
    </row>
    <row r="2420" spans="1:7" x14ac:dyDescent="0.35">
      <c r="A2420" s="20" t="s">
        <v>69</v>
      </c>
      <c r="B2420" s="20" t="s">
        <v>73</v>
      </c>
      <c r="C2420" s="20">
        <v>1982</v>
      </c>
      <c r="D2420" s="20">
        <v>515</v>
      </c>
      <c r="E2420" s="21">
        <v>10967.5</v>
      </c>
      <c r="F2420" s="20">
        <v>21.6</v>
      </c>
      <c r="G2420" s="20">
        <v>138.54</v>
      </c>
    </row>
    <row r="2421" spans="1:7" x14ac:dyDescent="0.35">
      <c r="A2421" s="20" t="s">
        <v>59</v>
      </c>
      <c r="B2421" s="20" t="s">
        <v>73</v>
      </c>
      <c r="C2421" s="20">
        <v>1982</v>
      </c>
      <c r="D2421" s="20">
        <v>8245</v>
      </c>
      <c r="E2421" s="21">
        <v>33631.300000000003</v>
      </c>
      <c r="F2421" s="20">
        <v>21.8</v>
      </c>
      <c r="G2421" s="20">
        <v>219.41</v>
      </c>
    </row>
    <row r="2422" spans="1:7" x14ac:dyDescent="0.35">
      <c r="A2422" s="20" t="s">
        <v>60</v>
      </c>
      <c r="B2422" s="20" t="s">
        <v>73</v>
      </c>
      <c r="C2422" s="20">
        <v>1982</v>
      </c>
      <c r="D2422" s="20">
        <v>8660</v>
      </c>
      <c r="E2422" s="21">
        <v>32867.9</v>
      </c>
      <c r="F2422" s="20">
        <v>20.9</v>
      </c>
      <c r="G2422" s="20">
        <v>492.76</v>
      </c>
    </row>
    <row r="2423" spans="1:7" x14ac:dyDescent="0.35">
      <c r="A2423" s="20" t="s">
        <v>113</v>
      </c>
      <c r="B2423" s="20" t="s">
        <v>73</v>
      </c>
      <c r="C2423" s="20">
        <v>1982</v>
      </c>
      <c r="D2423" s="20">
        <v>472</v>
      </c>
      <c r="E2423" s="21">
        <v>2275.1</v>
      </c>
      <c r="F2423" s="20">
        <v>21.6</v>
      </c>
      <c r="G2423" s="20">
        <v>255.76</v>
      </c>
    </row>
    <row r="2424" spans="1:7" x14ac:dyDescent="0.35">
      <c r="A2424" s="20" t="s">
        <v>115</v>
      </c>
      <c r="B2424" s="20" t="s">
        <v>73</v>
      </c>
      <c r="C2424" s="20">
        <v>1982</v>
      </c>
      <c r="D2424" s="20">
        <v>84</v>
      </c>
      <c r="E2424" s="21">
        <v>282.60000000000002</v>
      </c>
      <c r="F2424" s="20">
        <v>21.2</v>
      </c>
      <c r="G2424" s="20">
        <v>273.67</v>
      </c>
    </row>
    <row r="2425" spans="1:7" x14ac:dyDescent="0.35">
      <c r="A2425" s="20" t="s">
        <v>63</v>
      </c>
      <c r="B2425" s="20" t="s">
        <v>73</v>
      </c>
      <c r="C2425" s="20">
        <v>1982</v>
      </c>
      <c r="D2425" s="20">
        <v>1451</v>
      </c>
      <c r="E2425" s="21">
        <v>10013.299999999999</v>
      </c>
      <c r="F2425" s="20">
        <v>23</v>
      </c>
      <c r="G2425" s="20">
        <v>108.07</v>
      </c>
    </row>
    <row r="2426" spans="1:7" x14ac:dyDescent="0.35">
      <c r="A2426" s="20" t="s">
        <v>80</v>
      </c>
      <c r="B2426" s="20" t="s">
        <v>73</v>
      </c>
      <c r="C2426" s="20">
        <v>1982</v>
      </c>
      <c r="D2426" s="20">
        <v>8752</v>
      </c>
      <c r="E2426" s="21">
        <v>88446.7</v>
      </c>
      <c r="F2426" s="20">
        <v>21.9</v>
      </c>
      <c r="G2426" s="20">
        <v>103.66</v>
      </c>
    </row>
    <row r="2427" spans="1:7" x14ac:dyDescent="0.35">
      <c r="A2427" s="20" t="s">
        <v>64</v>
      </c>
      <c r="B2427" s="20" t="s">
        <v>73</v>
      </c>
      <c r="C2427" s="20">
        <v>1982</v>
      </c>
      <c r="D2427" s="20">
        <v>13271</v>
      </c>
      <c r="E2427" s="21">
        <v>120522.4</v>
      </c>
      <c r="F2427" s="20">
        <v>21.8</v>
      </c>
      <c r="G2427" s="20">
        <v>116.42</v>
      </c>
    </row>
    <row r="2428" spans="1:7" x14ac:dyDescent="0.35">
      <c r="A2428" s="20" t="s">
        <v>90</v>
      </c>
      <c r="B2428" s="20" t="s">
        <v>73</v>
      </c>
      <c r="C2428" s="20">
        <v>1982</v>
      </c>
      <c r="D2428" s="20">
        <v>1689</v>
      </c>
      <c r="E2428" s="21">
        <v>12336.5</v>
      </c>
      <c r="F2428" s="20">
        <v>20.399999999999999</v>
      </c>
      <c r="G2428" s="20">
        <v>101.72</v>
      </c>
    </row>
    <row r="2429" spans="1:7" x14ac:dyDescent="0.35">
      <c r="A2429" s="20" t="s">
        <v>116</v>
      </c>
      <c r="B2429" s="20" t="s">
        <v>73</v>
      </c>
      <c r="C2429" s="20">
        <v>1982</v>
      </c>
      <c r="D2429" s="20">
        <v>131</v>
      </c>
      <c r="E2429" s="21">
        <v>829.9</v>
      </c>
      <c r="F2429" s="20">
        <v>22.1</v>
      </c>
      <c r="G2429" s="20">
        <v>121.04</v>
      </c>
    </row>
    <row r="2430" spans="1:7" x14ac:dyDescent="0.35">
      <c r="A2430" s="20" t="s">
        <v>83</v>
      </c>
      <c r="B2430" s="20" t="s">
        <v>73</v>
      </c>
      <c r="C2430" s="20">
        <v>1982</v>
      </c>
      <c r="D2430" s="20">
        <v>72</v>
      </c>
      <c r="E2430" s="21">
        <v>170</v>
      </c>
      <c r="F2430" s="20">
        <v>22.8</v>
      </c>
      <c r="G2430" s="20"/>
    </row>
    <row r="2431" spans="1:7" x14ac:dyDescent="0.35">
      <c r="A2431" s="20" t="s">
        <v>82</v>
      </c>
      <c r="B2431" s="20" t="s">
        <v>73</v>
      </c>
      <c r="C2431" s="20">
        <v>1982</v>
      </c>
      <c r="D2431" s="20">
        <v>1289</v>
      </c>
      <c r="E2431" s="21">
        <v>9265.1</v>
      </c>
      <c r="F2431" s="20">
        <v>21.9</v>
      </c>
      <c r="G2431" s="20">
        <v>114.34</v>
      </c>
    </row>
    <row r="2432" spans="1:7" x14ac:dyDescent="0.35">
      <c r="A2432" s="20" t="s">
        <v>91</v>
      </c>
      <c r="B2432" s="20" t="s">
        <v>73</v>
      </c>
      <c r="C2432" s="20">
        <v>1982</v>
      </c>
      <c r="D2432" s="20">
        <v>332</v>
      </c>
      <c r="E2432" s="21">
        <v>1799.9</v>
      </c>
      <c r="F2432" s="20">
        <v>23</v>
      </c>
      <c r="G2432" s="20">
        <v>139.22999999999999</v>
      </c>
    </row>
    <row r="2433" spans="1:7" x14ac:dyDescent="0.35">
      <c r="A2433" s="20" t="s">
        <v>68</v>
      </c>
      <c r="B2433" s="20" t="s">
        <v>73</v>
      </c>
      <c r="C2433" s="20">
        <v>1982</v>
      </c>
      <c r="D2433" s="20">
        <v>26548</v>
      </c>
      <c r="E2433" s="21">
        <v>83253.3</v>
      </c>
      <c r="F2433" s="20">
        <v>21.5</v>
      </c>
      <c r="G2433" s="20">
        <v>297.93</v>
      </c>
    </row>
    <row r="2434" spans="1:7" x14ac:dyDescent="0.35">
      <c r="A2434" s="20" t="s">
        <v>30</v>
      </c>
      <c r="B2434" s="20" t="s">
        <v>28</v>
      </c>
      <c r="C2434" s="20">
        <v>1981</v>
      </c>
      <c r="D2434" s="20">
        <v>1551</v>
      </c>
      <c r="E2434" s="21">
        <v>14724.1</v>
      </c>
      <c r="F2434" s="20">
        <v>17.7</v>
      </c>
      <c r="G2434" s="20">
        <v>205.03</v>
      </c>
    </row>
    <row r="2435" spans="1:7" x14ac:dyDescent="0.35">
      <c r="A2435" s="20" t="s">
        <v>31</v>
      </c>
      <c r="B2435" s="20" t="s">
        <v>28</v>
      </c>
      <c r="C2435" s="20">
        <v>1981</v>
      </c>
      <c r="D2435" s="20">
        <v>13670</v>
      </c>
      <c r="E2435" s="21">
        <v>36815</v>
      </c>
      <c r="F2435" s="20">
        <v>23</v>
      </c>
      <c r="G2435" s="20">
        <v>1096.96</v>
      </c>
    </row>
    <row r="2436" spans="1:7" x14ac:dyDescent="0.35">
      <c r="A2436" s="20" t="s">
        <v>3</v>
      </c>
      <c r="B2436" s="20" t="s">
        <v>28</v>
      </c>
      <c r="C2436" s="20">
        <v>1981</v>
      </c>
      <c r="D2436" s="20">
        <v>23860</v>
      </c>
      <c r="E2436" s="21">
        <v>202339.7</v>
      </c>
      <c r="F2436" s="20">
        <v>20</v>
      </c>
      <c r="G2436" s="20">
        <v>313.33</v>
      </c>
    </row>
    <row r="2437" spans="1:7" x14ac:dyDescent="0.35">
      <c r="A2437" s="20" t="s">
        <v>97</v>
      </c>
      <c r="B2437" s="20" t="s">
        <v>28</v>
      </c>
      <c r="C2437" s="20">
        <v>1981</v>
      </c>
      <c r="D2437" s="20">
        <v>2576</v>
      </c>
      <c r="E2437" s="21">
        <v>21927.9</v>
      </c>
      <c r="F2437" s="20">
        <v>21.6</v>
      </c>
      <c r="G2437" s="20">
        <v>242.01</v>
      </c>
    </row>
    <row r="2438" spans="1:7" x14ac:dyDescent="0.35">
      <c r="A2438" s="20" t="s">
        <v>106</v>
      </c>
      <c r="B2438" s="20" t="s">
        <v>28</v>
      </c>
      <c r="C2438" s="20">
        <v>1981</v>
      </c>
      <c r="D2438" s="20">
        <v>224</v>
      </c>
      <c r="E2438" s="21">
        <v>2021.5</v>
      </c>
      <c r="F2438" s="20">
        <v>18.399999999999999</v>
      </c>
      <c r="G2438" s="20">
        <v>200.14</v>
      </c>
    </row>
    <row r="2439" spans="1:7" x14ac:dyDescent="0.35">
      <c r="A2439" s="20" t="s">
        <v>107</v>
      </c>
      <c r="B2439" s="20" t="s">
        <v>28</v>
      </c>
      <c r="C2439" s="20">
        <v>1981</v>
      </c>
      <c r="D2439" s="20">
        <v>369</v>
      </c>
      <c r="E2439" s="21">
        <v>2178.4</v>
      </c>
      <c r="F2439" s="20">
        <v>24</v>
      </c>
      <c r="G2439" s="20">
        <v>247.03</v>
      </c>
    </row>
    <row r="2440" spans="1:7" x14ac:dyDescent="0.35">
      <c r="A2440" s="20" t="s">
        <v>108</v>
      </c>
      <c r="B2440" s="20" t="s">
        <v>28</v>
      </c>
      <c r="C2440" s="20">
        <v>1981</v>
      </c>
      <c r="D2440" s="20">
        <v>281</v>
      </c>
      <c r="E2440" s="21">
        <v>724.5</v>
      </c>
      <c r="F2440" s="20">
        <v>19.3</v>
      </c>
      <c r="G2440" s="20"/>
    </row>
    <row r="2441" spans="1:7" x14ac:dyDescent="0.35">
      <c r="A2441" s="20" t="s">
        <v>4</v>
      </c>
      <c r="B2441" s="20" t="s">
        <v>28</v>
      </c>
      <c r="C2441" s="20">
        <v>1981</v>
      </c>
      <c r="D2441" s="20">
        <v>29721</v>
      </c>
      <c r="E2441" s="21">
        <v>304302.7</v>
      </c>
      <c r="F2441" s="20">
        <v>20.8</v>
      </c>
      <c r="G2441" s="20">
        <v>261.41000000000003</v>
      </c>
    </row>
    <row r="2442" spans="1:7" x14ac:dyDescent="0.35">
      <c r="A2442" s="20" t="s">
        <v>5</v>
      </c>
      <c r="B2442" s="20" t="s">
        <v>28</v>
      </c>
      <c r="C2442" s="20">
        <v>1981</v>
      </c>
      <c r="D2442" s="20">
        <v>2974</v>
      </c>
      <c r="E2442" s="21">
        <v>8960.9</v>
      </c>
      <c r="F2442" s="20">
        <v>22.1</v>
      </c>
      <c r="G2442" s="20">
        <v>713.41</v>
      </c>
    </row>
    <row r="2443" spans="1:7" x14ac:dyDescent="0.35">
      <c r="A2443" s="20" t="s">
        <v>98</v>
      </c>
      <c r="B2443" s="20" t="s">
        <v>28</v>
      </c>
      <c r="C2443" s="20">
        <v>1981</v>
      </c>
      <c r="D2443" s="20">
        <v>2058</v>
      </c>
      <c r="E2443" s="21">
        <v>9764.2999999999993</v>
      </c>
      <c r="F2443" s="20">
        <v>21.3</v>
      </c>
      <c r="G2443" s="20">
        <v>434.87</v>
      </c>
    </row>
    <row r="2444" spans="1:7" x14ac:dyDescent="0.35">
      <c r="A2444" s="20" t="s">
        <v>99</v>
      </c>
      <c r="B2444" s="20" t="s">
        <v>28</v>
      </c>
      <c r="C2444" s="20">
        <v>1981</v>
      </c>
      <c r="D2444" s="20">
        <v>348</v>
      </c>
      <c r="E2444" s="21">
        <v>2860.5</v>
      </c>
      <c r="F2444" s="20">
        <v>19.100000000000001</v>
      </c>
      <c r="G2444" s="20">
        <v>355.97</v>
      </c>
    </row>
    <row r="2445" spans="1:7" x14ac:dyDescent="0.35">
      <c r="A2445" s="20" t="s">
        <v>8</v>
      </c>
      <c r="B2445" s="20" t="s">
        <v>28</v>
      </c>
      <c r="C2445" s="20">
        <v>1981</v>
      </c>
      <c r="D2445" s="20">
        <v>765</v>
      </c>
      <c r="E2445" s="21">
        <v>4995.7</v>
      </c>
      <c r="F2445" s="20">
        <v>22.5</v>
      </c>
      <c r="G2445" s="20">
        <v>302.52</v>
      </c>
    </row>
    <row r="2446" spans="1:7" x14ac:dyDescent="0.35">
      <c r="A2446" s="20" t="s">
        <v>33</v>
      </c>
      <c r="B2446" s="20" t="s">
        <v>28</v>
      </c>
      <c r="C2446" s="20">
        <v>1981</v>
      </c>
      <c r="D2446" s="20">
        <v>1154</v>
      </c>
      <c r="E2446" s="21">
        <v>8333.7000000000007</v>
      </c>
      <c r="F2446" s="20">
        <v>22.4</v>
      </c>
      <c r="G2446" s="20">
        <v>317.66000000000003</v>
      </c>
    </row>
    <row r="2447" spans="1:7" x14ac:dyDescent="0.35">
      <c r="A2447" s="20" t="s">
        <v>23</v>
      </c>
      <c r="B2447" s="20" t="s">
        <v>28</v>
      </c>
      <c r="C2447" s="20">
        <v>1981</v>
      </c>
      <c r="D2447" s="20">
        <v>240</v>
      </c>
      <c r="E2447" s="21">
        <v>752.5</v>
      </c>
      <c r="F2447" s="20">
        <v>21.3</v>
      </c>
      <c r="G2447" s="20">
        <v>247.4</v>
      </c>
    </row>
    <row r="2448" spans="1:7" x14ac:dyDescent="0.35">
      <c r="A2448" s="20" t="s">
        <v>34</v>
      </c>
      <c r="B2448" s="20" t="s">
        <v>28</v>
      </c>
      <c r="C2448" s="20">
        <v>1981</v>
      </c>
      <c r="D2448" s="20">
        <v>3611</v>
      </c>
      <c r="E2448" s="21">
        <v>24231.9</v>
      </c>
      <c r="F2448" s="20">
        <v>19.7</v>
      </c>
      <c r="G2448" s="20">
        <v>197.98</v>
      </c>
    </row>
    <row r="2449" spans="1:7" x14ac:dyDescent="0.35">
      <c r="A2449" s="20" t="s">
        <v>133</v>
      </c>
      <c r="B2449" s="20" t="s">
        <v>28</v>
      </c>
      <c r="C2449" s="20">
        <v>1981</v>
      </c>
      <c r="D2449" s="20">
        <v>184</v>
      </c>
      <c r="E2449" s="21">
        <v>1314.3</v>
      </c>
      <c r="F2449" s="20">
        <v>19.8</v>
      </c>
      <c r="G2449" s="20">
        <v>183.81</v>
      </c>
    </row>
    <row r="2450" spans="1:7" x14ac:dyDescent="0.35">
      <c r="A2450" s="20" t="s">
        <v>125</v>
      </c>
      <c r="B2450" s="20" t="s">
        <v>28</v>
      </c>
      <c r="C2450" s="20">
        <v>1981</v>
      </c>
      <c r="D2450" s="20">
        <v>415</v>
      </c>
      <c r="E2450" s="21">
        <v>2561.6999999999998</v>
      </c>
      <c r="F2450" s="20">
        <v>24.3</v>
      </c>
      <c r="G2450" s="20">
        <v>200</v>
      </c>
    </row>
    <row r="2451" spans="1:7" x14ac:dyDescent="0.35">
      <c r="A2451" s="20" t="s">
        <v>13</v>
      </c>
      <c r="B2451" s="20" t="s">
        <v>28</v>
      </c>
      <c r="C2451" s="20">
        <v>1981</v>
      </c>
      <c r="D2451" s="20">
        <v>1692</v>
      </c>
      <c r="E2451" s="21">
        <v>4527.5</v>
      </c>
      <c r="F2451" s="20">
        <v>21.2</v>
      </c>
      <c r="G2451" s="20">
        <v>562.20000000000005</v>
      </c>
    </row>
    <row r="2452" spans="1:7" x14ac:dyDescent="0.35">
      <c r="A2452" s="20" t="s">
        <v>114</v>
      </c>
      <c r="B2452" s="20" t="s">
        <v>28</v>
      </c>
      <c r="C2452" s="20">
        <v>1981</v>
      </c>
      <c r="D2452" s="20">
        <v>53</v>
      </c>
      <c r="E2452" s="21">
        <v>208.4</v>
      </c>
      <c r="F2452" s="20">
        <v>21</v>
      </c>
      <c r="G2452" s="20"/>
    </row>
    <row r="2453" spans="1:7" x14ac:dyDescent="0.35">
      <c r="A2453" s="20" t="s">
        <v>15</v>
      </c>
      <c r="B2453" s="20" t="s">
        <v>28</v>
      </c>
      <c r="C2453" s="20">
        <v>1981</v>
      </c>
      <c r="D2453" s="20">
        <v>5279</v>
      </c>
      <c r="E2453" s="21">
        <v>21807.9</v>
      </c>
      <c r="F2453" s="20">
        <v>22.5</v>
      </c>
      <c r="G2453" s="20">
        <v>645.98</v>
      </c>
    </row>
    <row r="2454" spans="1:7" x14ac:dyDescent="0.35">
      <c r="A2454" s="20" t="s">
        <v>36</v>
      </c>
      <c r="B2454" s="20" t="s">
        <v>28</v>
      </c>
      <c r="C2454" s="20">
        <v>1981</v>
      </c>
      <c r="D2454" s="20">
        <v>493</v>
      </c>
      <c r="E2454" s="21">
        <v>1977.8</v>
      </c>
      <c r="F2454" s="20">
        <v>20.6</v>
      </c>
      <c r="G2454" s="20">
        <v>300.14999999999998</v>
      </c>
    </row>
    <row r="2455" spans="1:7" x14ac:dyDescent="0.35">
      <c r="A2455" s="20" t="s">
        <v>17</v>
      </c>
      <c r="B2455" s="20" t="s">
        <v>28</v>
      </c>
      <c r="C2455" s="20">
        <v>1981</v>
      </c>
      <c r="D2455" s="20">
        <v>2507</v>
      </c>
      <c r="E2455" s="21">
        <v>15593.3</v>
      </c>
      <c r="F2455" s="20">
        <v>20.3</v>
      </c>
      <c r="G2455" s="20">
        <v>296.51</v>
      </c>
    </row>
    <row r="2456" spans="1:7" x14ac:dyDescent="0.35">
      <c r="A2456" s="20" t="s">
        <v>100</v>
      </c>
      <c r="B2456" s="20" t="s">
        <v>28</v>
      </c>
      <c r="C2456" s="20">
        <v>1981</v>
      </c>
      <c r="D2456" s="20">
        <v>1198</v>
      </c>
      <c r="E2456" s="21">
        <v>8775</v>
      </c>
      <c r="F2456" s="20">
        <v>20.399999999999999</v>
      </c>
      <c r="G2456" s="20">
        <v>214.5</v>
      </c>
    </row>
    <row r="2457" spans="1:7" x14ac:dyDescent="0.35">
      <c r="A2457" s="20" t="s">
        <v>101</v>
      </c>
      <c r="B2457" s="20" t="s">
        <v>28</v>
      </c>
      <c r="C2457" s="20">
        <v>1981</v>
      </c>
      <c r="D2457" s="20">
        <v>1277</v>
      </c>
      <c r="E2457" s="21">
        <v>5590</v>
      </c>
      <c r="F2457" s="20">
        <v>21.2</v>
      </c>
      <c r="G2457" s="20">
        <v>405.6</v>
      </c>
    </row>
    <row r="2458" spans="1:7" x14ac:dyDescent="0.35">
      <c r="A2458" s="20" t="s">
        <v>38</v>
      </c>
      <c r="B2458" s="20" t="s">
        <v>28</v>
      </c>
      <c r="C2458" s="20">
        <v>1981</v>
      </c>
      <c r="D2458" s="20">
        <v>8416</v>
      </c>
      <c r="E2458" s="21">
        <v>28287.3</v>
      </c>
      <c r="F2458" s="20">
        <v>21.6</v>
      </c>
      <c r="G2458" s="20">
        <v>578.79</v>
      </c>
    </row>
    <row r="2459" spans="1:7" x14ac:dyDescent="0.35">
      <c r="A2459" s="20" t="s">
        <v>102</v>
      </c>
      <c r="B2459" s="20" t="s">
        <v>73</v>
      </c>
      <c r="C2459" s="20">
        <v>1981</v>
      </c>
      <c r="D2459" s="20">
        <v>169</v>
      </c>
      <c r="E2459" s="21">
        <v>738.7</v>
      </c>
      <c r="F2459" s="20">
        <v>23.4</v>
      </c>
      <c r="G2459" s="20">
        <v>164.04</v>
      </c>
    </row>
    <row r="2460" spans="1:7" x14ac:dyDescent="0.35">
      <c r="A2460" s="20" t="s">
        <v>74</v>
      </c>
      <c r="B2460" s="20" t="s">
        <v>73</v>
      </c>
      <c r="C2460" s="20">
        <v>1981</v>
      </c>
      <c r="D2460" s="20">
        <v>4072</v>
      </c>
      <c r="E2460" s="21">
        <v>2171.9</v>
      </c>
      <c r="F2460" s="20">
        <v>22</v>
      </c>
      <c r="G2460" s="20">
        <v>136.36000000000001</v>
      </c>
    </row>
    <row r="2461" spans="1:7" x14ac:dyDescent="0.35">
      <c r="A2461" s="20" t="s">
        <v>40</v>
      </c>
      <c r="B2461" s="20" t="s">
        <v>73</v>
      </c>
      <c r="C2461" s="20">
        <v>1981</v>
      </c>
      <c r="D2461" s="20">
        <v>17988</v>
      </c>
      <c r="E2461" s="21">
        <v>154390.39999999999</v>
      </c>
      <c r="F2461" s="20">
        <v>22.3</v>
      </c>
      <c r="G2461" s="20">
        <v>163.16999999999999</v>
      </c>
    </row>
    <row r="2462" spans="1:7" x14ac:dyDescent="0.35">
      <c r="A2462" s="20" t="s">
        <v>41</v>
      </c>
      <c r="B2462" s="20" t="s">
        <v>73</v>
      </c>
      <c r="C2462" s="20">
        <v>1981</v>
      </c>
      <c r="D2462" s="20">
        <v>105</v>
      </c>
      <c r="E2462" s="21">
        <v>277.60000000000002</v>
      </c>
      <c r="F2462" s="20">
        <v>23.5</v>
      </c>
      <c r="G2462" s="20">
        <v>1120.1500000000001</v>
      </c>
    </row>
    <row r="2463" spans="1:7" x14ac:dyDescent="0.35">
      <c r="A2463" s="20" t="s">
        <v>42</v>
      </c>
      <c r="B2463" s="20" t="s">
        <v>73</v>
      </c>
      <c r="C2463" s="20">
        <v>1981</v>
      </c>
      <c r="D2463" s="20">
        <v>21477</v>
      </c>
      <c r="E2463" s="21">
        <v>67952.600000000006</v>
      </c>
      <c r="F2463" s="20">
        <v>23.2</v>
      </c>
      <c r="G2463" s="20">
        <v>499.51</v>
      </c>
    </row>
    <row r="2464" spans="1:7" x14ac:dyDescent="0.35">
      <c r="A2464" s="20" t="s">
        <v>43</v>
      </c>
      <c r="B2464" s="20" t="s">
        <v>73</v>
      </c>
      <c r="C2464" s="20">
        <v>1981</v>
      </c>
      <c r="D2464" s="20">
        <v>21367</v>
      </c>
      <c r="E2464" s="21">
        <v>150192.5</v>
      </c>
      <c r="F2464" s="20">
        <v>22.2</v>
      </c>
      <c r="G2464" s="20">
        <v>170.67</v>
      </c>
    </row>
    <row r="2465" spans="1:7" x14ac:dyDescent="0.35">
      <c r="A2465" s="20" t="s">
        <v>45</v>
      </c>
      <c r="B2465" s="20" t="s">
        <v>73</v>
      </c>
      <c r="C2465" s="20">
        <v>1981</v>
      </c>
      <c r="D2465" s="20">
        <v>1753</v>
      </c>
      <c r="E2465" s="21">
        <v>12423.4</v>
      </c>
      <c r="F2465" s="20">
        <v>20.8</v>
      </c>
      <c r="G2465" s="20">
        <v>150.44999999999999</v>
      </c>
    </row>
    <row r="2466" spans="1:7" x14ac:dyDescent="0.35">
      <c r="A2466" s="20" t="s">
        <v>46</v>
      </c>
      <c r="B2466" s="20" t="s">
        <v>73</v>
      </c>
      <c r="C2466" s="20">
        <v>1981</v>
      </c>
      <c r="D2466" s="20">
        <v>888</v>
      </c>
      <c r="E2466" s="21">
        <v>4643.6000000000004</v>
      </c>
      <c r="F2466" s="20">
        <v>20.2</v>
      </c>
      <c r="G2466" s="20">
        <v>156.81</v>
      </c>
    </row>
    <row r="2467" spans="1:7" x14ac:dyDescent="0.35">
      <c r="A2467" s="20" t="s">
        <v>47</v>
      </c>
      <c r="B2467" s="20" t="s">
        <v>73</v>
      </c>
      <c r="C2467" s="20">
        <v>1981</v>
      </c>
      <c r="D2467" s="20">
        <v>48</v>
      </c>
      <c r="E2467" s="21">
        <v>516.4</v>
      </c>
      <c r="F2467" s="20">
        <v>20.399999999999999</v>
      </c>
      <c r="G2467" s="20">
        <v>463.59</v>
      </c>
    </row>
    <row r="2468" spans="1:7" x14ac:dyDescent="0.35">
      <c r="A2468" s="20" t="s">
        <v>85</v>
      </c>
      <c r="B2468" s="20" t="s">
        <v>73</v>
      </c>
      <c r="C2468" s="20">
        <v>1981</v>
      </c>
      <c r="D2468" s="20">
        <v>383</v>
      </c>
      <c r="E2468" s="21">
        <v>3218.4</v>
      </c>
      <c r="F2468" s="20">
        <v>19.2</v>
      </c>
      <c r="G2468" s="20">
        <v>124.05</v>
      </c>
    </row>
    <row r="2469" spans="1:7" x14ac:dyDescent="0.35">
      <c r="A2469" s="20" t="s">
        <v>87</v>
      </c>
      <c r="B2469" s="20" t="s">
        <v>73</v>
      </c>
      <c r="C2469" s="20">
        <v>1981</v>
      </c>
      <c r="D2469" s="20">
        <v>527</v>
      </c>
      <c r="E2469" s="21">
        <v>1585.4</v>
      </c>
      <c r="F2469" s="20">
        <v>23</v>
      </c>
      <c r="G2469" s="20">
        <v>303.42</v>
      </c>
    </row>
    <row r="2470" spans="1:7" x14ac:dyDescent="0.35">
      <c r="A2470" s="20" t="s">
        <v>75</v>
      </c>
      <c r="B2470" s="20" t="s">
        <v>73</v>
      </c>
      <c r="C2470" s="20">
        <v>1981</v>
      </c>
      <c r="D2470" s="20">
        <v>4312</v>
      </c>
      <c r="E2470" s="21">
        <v>20096</v>
      </c>
      <c r="F2470" s="20">
        <v>21.1</v>
      </c>
      <c r="G2470" s="20">
        <v>310.33</v>
      </c>
    </row>
    <row r="2471" spans="1:7" x14ac:dyDescent="0.35">
      <c r="A2471" s="20" t="s">
        <v>88</v>
      </c>
      <c r="B2471" s="20" t="s">
        <v>73</v>
      </c>
      <c r="C2471" s="20">
        <v>1981</v>
      </c>
      <c r="D2471" s="20">
        <v>3753</v>
      </c>
      <c r="E2471" s="21">
        <v>10398.5</v>
      </c>
      <c r="F2471" s="20">
        <v>22.4</v>
      </c>
      <c r="G2471" s="20">
        <v>340.53</v>
      </c>
    </row>
    <row r="2472" spans="1:7" x14ac:dyDescent="0.35">
      <c r="A2472" s="20" t="s">
        <v>119</v>
      </c>
      <c r="B2472" s="20" t="s">
        <v>73</v>
      </c>
      <c r="C2472" s="20">
        <v>1981</v>
      </c>
      <c r="D2472" s="20">
        <v>60</v>
      </c>
      <c r="E2472" s="21">
        <v>40.700000000000003</v>
      </c>
      <c r="F2472" s="20">
        <v>21.8</v>
      </c>
      <c r="G2472" s="20">
        <v>286.5</v>
      </c>
    </row>
    <row r="2473" spans="1:7" x14ac:dyDescent="0.35">
      <c r="A2473" s="20" t="s">
        <v>76</v>
      </c>
      <c r="B2473" s="20" t="s">
        <v>73</v>
      </c>
      <c r="C2473" s="20">
        <v>1981</v>
      </c>
      <c r="D2473" s="20">
        <v>15549</v>
      </c>
      <c r="E2473" s="21">
        <v>138156.6</v>
      </c>
      <c r="F2473" s="20">
        <v>20.8</v>
      </c>
      <c r="G2473" s="20">
        <v>163</v>
      </c>
    </row>
    <row r="2474" spans="1:7" x14ac:dyDescent="0.35">
      <c r="A2474" s="20" t="s">
        <v>109</v>
      </c>
      <c r="B2474" s="20" t="s">
        <v>73</v>
      </c>
      <c r="C2474" s="20">
        <v>1981</v>
      </c>
      <c r="D2474" s="20">
        <v>58</v>
      </c>
      <c r="E2474" s="21">
        <v>119.6</v>
      </c>
      <c r="F2474" s="20">
        <v>21.4</v>
      </c>
      <c r="G2474" s="20">
        <v>255.24</v>
      </c>
    </row>
    <row r="2475" spans="1:7" x14ac:dyDescent="0.35">
      <c r="A2475" s="20" t="s">
        <v>53</v>
      </c>
      <c r="B2475" s="20" t="s">
        <v>73</v>
      </c>
      <c r="C2475" s="20">
        <v>1981</v>
      </c>
      <c r="D2475" s="20">
        <v>49</v>
      </c>
      <c r="E2475" s="21">
        <v>317</v>
      </c>
      <c r="F2475" s="20">
        <v>23.1</v>
      </c>
      <c r="G2475" s="20">
        <v>182.56</v>
      </c>
    </row>
    <row r="2476" spans="1:7" x14ac:dyDescent="0.35">
      <c r="A2476" s="20" t="s">
        <v>54</v>
      </c>
      <c r="B2476" s="20" t="s">
        <v>73</v>
      </c>
      <c r="C2476" s="20">
        <v>1981</v>
      </c>
      <c r="D2476" s="20">
        <v>2113</v>
      </c>
      <c r="E2476" s="21">
        <v>7891</v>
      </c>
      <c r="F2476" s="20">
        <v>23.1</v>
      </c>
      <c r="G2476" s="20">
        <v>490</v>
      </c>
    </row>
    <row r="2477" spans="1:7" x14ac:dyDescent="0.35">
      <c r="A2477" s="20" t="s">
        <v>55</v>
      </c>
      <c r="B2477" s="20" t="s">
        <v>73</v>
      </c>
      <c r="C2477" s="20">
        <v>1981</v>
      </c>
      <c r="D2477" s="20">
        <v>3280</v>
      </c>
      <c r="E2477" s="21">
        <v>21856.5</v>
      </c>
      <c r="F2477" s="20">
        <v>23.6</v>
      </c>
      <c r="G2477" s="20">
        <v>140.13999999999999</v>
      </c>
    </row>
    <row r="2478" spans="1:7" x14ac:dyDescent="0.35">
      <c r="A2478" s="20" t="s">
        <v>78</v>
      </c>
      <c r="B2478" s="20" t="s">
        <v>73</v>
      </c>
      <c r="C2478" s="20">
        <v>1981</v>
      </c>
      <c r="D2478" s="20">
        <v>871</v>
      </c>
      <c r="E2478" s="21">
        <v>1351.2</v>
      </c>
      <c r="F2478" s="20">
        <v>23.6</v>
      </c>
      <c r="G2478" s="20">
        <v>135.26</v>
      </c>
    </row>
    <row r="2479" spans="1:7" x14ac:dyDescent="0.35">
      <c r="A2479" s="20" t="s">
        <v>79</v>
      </c>
      <c r="B2479" s="20" t="s">
        <v>73</v>
      </c>
      <c r="C2479" s="20">
        <v>1981</v>
      </c>
      <c r="D2479" s="20">
        <v>67</v>
      </c>
      <c r="E2479" s="21">
        <v>43.2</v>
      </c>
      <c r="F2479" s="20">
        <v>22.6</v>
      </c>
      <c r="G2479" s="20">
        <v>497.33</v>
      </c>
    </row>
    <row r="2480" spans="1:7" x14ac:dyDescent="0.35">
      <c r="A2480" s="20" t="s">
        <v>57</v>
      </c>
      <c r="B2480" s="20" t="s">
        <v>73</v>
      </c>
      <c r="C2480" s="20">
        <v>1981</v>
      </c>
      <c r="D2480" s="20">
        <v>502</v>
      </c>
      <c r="E2480" s="21">
        <v>1842.6</v>
      </c>
      <c r="F2480" s="20">
        <v>24.3</v>
      </c>
      <c r="G2480" s="20">
        <v>160.19999999999999</v>
      </c>
    </row>
    <row r="2481" spans="1:7" x14ac:dyDescent="0.35">
      <c r="A2481" s="20" t="s">
        <v>69</v>
      </c>
      <c r="B2481" s="20" t="s">
        <v>73</v>
      </c>
      <c r="C2481" s="20">
        <v>1981</v>
      </c>
      <c r="D2481" s="20">
        <v>542</v>
      </c>
      <c r="E2481" s="21">
        <v>3652.4</v>
      </c>
      <c r="F2481" s="20">
        <v>23</v>
      </c>
      <c r="G2481" s="20">
        <v>178.15</v>
      </c>
    </row>
    <row r="2482" spans="1:7" x14ac:dyDescent="0.35">
      <c r="A2482" s="20" t="s">
        <v>59</v>
      </c>
      <c r="B2482" s="20" t="s">
        <v>73</v>
      </c>
      <c r="C2482" s="20">
        <v>1981</v>
      </c>
      <c r="D2482" s="20">
        <v>8353</v>
      </c>
      <c r="E2482" s="21">
        <v>37144.9</v>
      </c>
      <c r="F2482" s="20">
        <v>23.1</v>
      </c>
      <c r="G2482" s="20">
        <v>251.21</v>
      </c>
    </row>
    <row r="2483" spans="1:7" x14ac:dyDescent="0.35">
      <c r="A2483" s="20" t="s">
        <v>60</v>
      </c>
      <c r="B2483" s="20" t="s">
        <v>73</v>
      </c>
      <c r="C2483" s="20">
        <v>1981</v>
      </c>
      <c r="D2483" s="20">
        <v>8791</v>
      </c>
      <c r="E2483" s="21">
        <v>30187</v>
      </c>
      <c r="F2483" s="20">
        <v>22</v>
      </c>
      <c r="G2483" s="20">
        <v>457.94</v>
      </c>
    </row>
    <row r="2484" spans="1:7" x14ac:dyDescent="0.35">
      <c r="A2484" s="20" t="s">
        <v>113</v>
      </c>
      <c r="B2484" s="20" t="s">
        <v>73</v>
      </c>
      <c r="C2484" s="20">
        <v>1981</v>
      </c>
      <c r="D2484" s="20">
        <v>475</v>
      </c>
      <c r="E2484" s="21">
        <v>3267.8</v>
      </c>
      <c r="F2484" s="20">
        <v>21.2</v>
      </c>
      <c r="G2484" s="20">
        <v>310.08</v>
      </c>
    </row>
    <row r="2485" spans="1:7" x14ac:dyDescent="0.35">
      <c r="A2485" s="20" t="s">
        <v>115</v>
      </c>
      <c r="B2485" s="20" t="s">
        <v>73</v>
      </c>
      <c r="C2485" s="20">
        <v>1981</v>
      </c>
      <c r="D2485" s="20">
        <v>85</v>
      </c>
      <c r="E2485" s="21">
        <v>437.8</v>
      </c>
      <c r="F2485" s="20">
        <v>20.5</v>
      </c>
      <c r="G2485" s="20">
        <v>332.3</v>
      </c>
    </row>
    <row r="2486" spans="1:7" x14ac:dyDescent="0.35">
      <c r="A2486" s="20" t="s">
        <v>63</v>
      </c>
      <c r="B2486" s="20" t="s">
        <v>73</v>
      </c>
      <c r="C2486" s="20">
        <v>1981</v>
      </c>
      <c r="D2486" s="20">
        <v>1873</v>
      </c>
      <c r="E2486" s="21">
        <v>11793</v>
      </c>
      <c r="F2486" s="20">
        <v>22.3</v>
      </c>
      <c r="G2486" s="20">
        <v>125.62</v>
      </c>
    </row>
    <row r="2487" spans="1:7" x14ac:dyDescent="0.35">
      <c r="A2487" s="20" t="s">
        <v>80</v>
      </c>
      <c r="B2487" s="20" t="s">
        <v>73</v>
      </c>
      <c r="C2487" s="20">
        <v>1981</v>
      </c>
      <c r="D2487" s="20">
        <v>9603</v>
      </c>
      <c r="E2487" s="21">
        <v>75639</v>
      </c>
      <c r="F2487" s="20">
        <v>22.9</v>
      </c>
      <c r="G2487" s="20">
        <v>124.38</v>
      </c>
    </row>
    <row r="2488" spans="1:7" x14ac:dyDescent="0.35">
      <c r="A2488" s="20" t="s">
        <v>64</v>
      </c>
      <c r="B2488" s="20" t="s">
        <v>73</v>
      </c>
      <c r="C2488" s="20">
        <v>1981</v>
      </c>
      <c r="D2488" s="20">
        <v>14391</v>
      </c>
      <c r="E2488" s="21">
        <v>99979.9</v>
      </c>
      <c r="F2488" s="20">
        <v>23.7</v>
      </c>
      <c r="G2488" s="20">
        <v>150.01</v>
      </c>
    </row>
    <row r="2489" spans="1:7" x14ac:dyDescent="0.35">
      <c r="A2489" s="20" t="s">
        <v>90</v>
      </c>
      <c r="B2489" s="20" t="s">
        <v>73</v>
      </c>
      <c r="C2489" s="20">
        <v>1981</v>
      </c>
      <c r="D2489" s="20">
        <v>1639</v>
      </c>
      <c r="E2489" s="21">
        <v>13615.5</v>
      </c>
      <c r="F2489" s="20">
        <v>21.6</v>
      </c>
      <c r="G2489" s="20">
        <v>124.65</v>
      </c>
    </row>
    <row r="2490" spans="1:7" x14ac:dyDescent="0.35">
      <c r="A2490" s="20" t="s">
        <v>116</v>
      </c>
      <c r="B2490" s="20" t="s">
        <v>73</v>
      </c>
      <c r="C2490" s="20">
        <v>1981</v>
      </c>
      <c r="D2490" s="20">
        <v>168</v>
      </c>
      <c r="E2490" s="21">
        <v>691.6</v>
      </c>
      <c r="F2490" s="20">
        <v>23.4</v>
      </c>
      <c r="G2490" s="20">
        <v>169.11</v>
      </c>
    </row>
    <row r="2491" spans="1:7" x14ac:dyDescent="0.35">
      <c r="A2491" s="20" t="s">
        <v>83</v>
      </c>
      <c r="B2491" s="20" t="s">
        <v>73</v>
      </c>
      <c r="C2491" s="20">
        <v>1981</v>
      </c>
      <c r="D2491" s="20">
        <v>69</v>
      </c>
      <c r="E2491" s="21">
        <v>141.1</v>
      </c>
      <c r="F2491" s="20">
        <v>23.6</v>
      </c>
      <c r="G2491" s="20"/>
    </row>
    <row r="2492" spans="1:7" x14ac:dyDescent="0.35">
      <c r="A2492" s="20" t="s">
        <v>82</v>
      </c>
      <c r="B2492" s="20" t="s">
        <v>73</v>
      </c>
      <c r="C2492" s="20">
        <v>1981</v>
      </c>
      <c r="D2492" s="20">
        <v>1461</v>
      </c>
      <c r="E2492" s="21">
        <v>7340.5</v>
      </c>
      <c r="F2492" s="20">
        <v>23.3</v>
      </c>
      <c r="G2492" s="20">
        <v>152.65</v>
      </c>
    </row>
    <row r="2493" spans="1:7" x14ac:dyDescent="0.35">
      <c r="A2493" s="20" t="s">
        <v>91</v>
      </c>
      <c r="B2493" s="20" t="s">
        <v>73</v>
      </c>
      <c r="C2493" s="20">
        <v>1981</v>
      </c>
      <c r="D2493" s="20">
        <v>398</v>
      </c>
      <c r="E2493" s="21">
        <v>2146.1</v>
      </c>
      <c r="F2493" s="20">
        <v>22.4</v>
      </c>
      <c r="G2493" s="20">
        <v>173.58</v>
      </c>
    </row>
    <row r="2494" spans="1:7" x14ac:dyDescent="0.35">
      <c r="A2494" s="20" t="s">
        <v>68</v>
      </c>
      <c r="B2494" s="20" t="s">
        <v>73</v>
      </c>
      <c r="C2494" s="20">
        <v>1981</v>
      </c>
      <c r="D2494" s="20">
        <v>26652</v>
      </c>
      <c r="E2494" s="21">
        <v>101361.60000000001</v>
      </c>
      <c r="F2494" s="20">
        <v>22.8</v>
      </c>
      <c r="G2494" s="20">
        <v>329.08</v>
      </c>
    </row>
    <row r="2495" spans="1:7" x14ac:dyDescent="0.35">
      <c r="A2495" s="20" t="s">
        <v>30</v>
      </c>
      <c r="B2495" s="20" t="s">
        <v>28</v>
      </c>
      <c r="C2495" s="20">
        <v>1980</v>
      </c>
      <c r="D2495" s="20">
        <v>1651</v>
      </c>
      <c r="E2495" s="21">
        <v>17787.599999999999</v>
      </c>
      <c r="F2495" s="20">
        <v>16.600000000000001</v>
      </c>
      <c r="G2495" s="20">
        <v>184.48</v>
      </c>
    </row>
    <row r="2496" spans="1:7" x14ac:dyDescent="0.35">
      <c r="A2496" s="20" t="s">
        <v>31</v>
      </c>
      <c r="B2496" s="20" t="s">
        <v>28</v>
      </c>
      <c r="C2496" s="20">
        <v>1980</v>
      </c>
      <c r="D2496" s="20">
        <v>12245</v>
      </c>
      <c r="E2496" s="21">
        <v>31808.1</v>
      </c>
      <c r="F2496" s="20">
        <v>22.7</v>
      </c>
      <c r="G2496" s="20">
        <v>905.3</v>
      </c>
    </row>
    <row r="2497" spans="1:7" x14ac:dyDescent="0.35">
      <c r="A2497" s="20" t="s">
        <v>3</v>
      </c>
      <c r="B2497" s="20" t="s">
        <v>28</v>
      </c>
      <c r="C2497" s="20">
        <v>1980</v>
      </c>
      <c r="D2497" s="20">
        <v>21129</v>
      </c>
      <c r="E2497" s="21">
        <v>165418.6</v>
      </c>
      <c r="F2497" s="20">
        <v>19.3</v>
      </c>
      <c r="G2497" s="20">
        <v>281.16000000000003</v>
      </c>
    </row>
    <row r="2498" spans="1:7" x14ac:dyDescent="0.35">
      <c r="A2498" s="20" t="s">
        <v>97</v>
      </c>
      <c r="B2498" s="20" t="s">
        <v>28</v>
      </c>
      <c r="C2498" s="20">
        <v>1980</v>
      </c>
      <c r="D2498" s="20">
        <v>2583</v>
      </c>
      <c r="E2498" s="21">
        <v>26111.599999999999</v>
      </c>
      <c r="F2498" s="20">
        <v>19.5</v>
      </c>
      <c r="G2498" s="20">
        <v>207.8</v>
      </c>
    </row>
    <row r="2499" spans="1:7" x14ac:dyDescent="0.35">
      <c r="A2499" s="20" t="s">
        <v>106</v>
      </c>
      <c r="B2499" s="20" t="s">
        <v>28</v>
      </c>
      <c r="C2499" s="20">
        <v>1980</v>
      </c>
      <c r="D2499" s="20">
        <v>300</v>
      </c>
      <c r="E2499" s="21">
        <v>2102.6999999999998</v>
      </c>
      <c r="F2499" s="20">
        <v>18.100000000000001</v>
      </c>
      <c r="G2499" s="20">
        <v>149.02000000000001</v>
      </c>
    </row>
    <row r="2500" spans="1:7" x14ac:dyDescent="0.35">
      <c r="A2500" s="20" t="s">
        <v>107</v>
      </c>
      <c r="B2500" s="20" t="s">
        <v>28</v>
      </c>
      <c r="C2500" s="20">
        <v>1980</v>
      </c>
      <c r="D2500" s="20">
        <v>372</v>
      </c>
      <c r="E2500" s="21">
        <v>2905.8</v>
      </c>
      <c r="F2500" s="20">
        <v>21</v>
      </c>
      <c r="G2500" s="20">
        <v>221.28</v>
      </c>
    </row>
    <row r="2501" spans="1:7" x14ac:dyDescent="0.35">
      <c r="A2501" s="20" t="s">
        <v>108</v>
      </c>
      <c r="B2501" s="20" t="s">
        <v>28</v>
      </c>
      <c r="C2501" s="20">
        <v>1980</v>
      </c>
      <c r="D2501" s="20">
        <v>351</v>
      </c>
      <c r="E2501" s="21">
        <v>616.79999999999995</v>
      </c>
      <c r="F2501" s="20">
        <v>19.100000000000001</v>
      </c>
      <c r="G2501" s="20"/>
    </row>
    <row r="2502" spans="1:7" x14ac:dyDescent="0.35">
      <c r="A2502" s="20" t="s">
        <v>4</v>
      </c>
      <c r="B2502" s="20" t="s">
        <v>28</v>
      </c>
      <c r="C2502" s="20">
        <v>1980</v>
      </c>
      <c r="D2502" s="20">
        <v>27384</v>
      </c>
      <c r="E2502" s="21">
        <v>203789.7</v>
      </c>
      <c r="F2502" s="20">
        <v>19.600000000000001</v>
      </c>
      <c r="G2502" s="20">
        <v>233.46</v>
      </c>
    </row>
    <row r="2503" spans="1:7" x14ac:dyDescent="0.35">
      <c r="A2503" s="20" t="s">
        <v>5</v>
      </c>
      <c r="B2503" s="20" t="s">
        <v>28</v>
      </c>
      <c r="C2503" s="20">
        <v>1980</v>
      </c>
      <c r="D2503" s="20">
        <v>2688</v>
      </c>
      <c r="E2503" s="21">
        <v>5534.1</v>
      </c>
      <c r="F2503" s="20">
        <v>22.2</v>
      </c>
      <c r="G2503" s="20">
        <v>740.21</v>
      </c>
    </row>
    <row r="2504" spans="1:7" x14ac:dyDescent="0.35">
      <c r="A2504" s="20" t="s">
        <v>98</v>
      </c>
      <c r="B2504" s="20" t="s">
        <v>28</v>
      </c>
      <c r="C2504" s="20">
        <v>1980</v>
      </c>
      <c r="D2504" s="20">
        <v>1817</v>
      </c>
      <c r="E2504" s="21">
        <v>8311.5</v>
      </c>
      <c r="F2504" s="20">
        <v>20.3</v>
      </c>
      <c r="G2504" s="20">
        <v>403.24</v>
      </c>
    </row>
    <row r="2505" spans="1:7" x14ac:dyDescent="0.35">
      <c r="A2505" s="20" t="s">
        <v>99</v>
      </c>
      <c r="B2505" s="20" t="s">
        <v>28</v>
      </c>
      <c r="C2505" s="20">
        <v>1980</v>
      </c>
      <c r="D2505" s="20">
        <v>352</v>
      </c>
      <c r="E2505" s="21">
        <v>3378.7</v>
      </c>
      <c r="F2505" s="20">
        <v>18.100000000000001</v>
      </c>
      <c r="G2505" s="20">
        <v>302.52999999999997</v>
      </c>
    </row>
    <row r="2506" spans="1:7" x14ac:dyDescent="0.35">
      <c r="A2506" s="20" t="s">
        <v>8</v>
      </c>
      <c r="B2506" s="20" t="s">
        <v>28</v>
      </c>
      <c r="C2506" s="20">
        <v>1980</v>
      </c>
      <c r="D2506" s="20">
        <v>754</v>
      </c>
      <c r="E2506" s="21">
        <v>7820</v>
      </c>
      <c r="F2506" s="20">
        <v>19.600000000000001</v>
      </c>
      <c r="G2506" s="20">
        <v>209.35</v>
      </c>
    </row>
    <row r="2507" spans="1:7" x14ac:dyDescent="0.35">
      <c r="A2507" s="20" t="s">
        <v>33</v>
      </c>
      <c r="B2507" s="20" t="s">
        <v>28</v>
      </c>
      <c r="C2507" s="20">
        <v>1980</v>
      </c>
      <c r="D2507" s="20">
        <v>1033</v>
      </c>
      <c r="E2507" s="21">
        <v>9619.4</v>
      </c>
      <c r="F2507" s="20">
        <v>21.5</v>
      </c>
      <c r="G2507" s="20">
        <v>269.62</v>
      </c>
    </row>
    <row r="2508" spans="1:7" x14ac:dyDescent="0.35">
      <c r="A2508" s="20" t="s">
        <v>34</v>
      </c>
      <c r="B2508" s="20" t="s">
        <v>28</v>
      </c>
      <c r="C2508" s="20">
        <v>1980</v>
      </c>
      <c r="D2508" s="20">
        <v>3702</v>
      </c>
      <c r="E2508" s="21">
        <v>32923.4</v>
      </c>
      <c r="F2508" s="20">
        <v>18.399999999999999</v>
      </c>
      <c r="G2508" s="20">
        <v>156.44999999999999</v>
      </c>
    </row>
    <row r="2509" spans="1:7" x14ac:dyDescent="0.35">
      <c r="A2509" s="20" t="s">
        <v>133</v>
      </c>
      <c r="B2509" s="20" t="s">
        <v>28</v>
      </c>
      <c r="C2509" s="20">
        <v>1980</v>
      </c>
      <c r="D2509" s="20">
        <v>208</v>
      </c>
      <c r="E2509" s="21">
        <v>1927.3</v>
      </c>
      <c r="F2509" s="20">
        <v>18.5</v>
      </c>
      <c r="G2509" s="20">
        <v>143.85</v>
      </c>
    </row>
    <row r="2510" spans="1:7" x14ac:dyDescent="0.35">
      <c r="A2510" s="20" t="s">
        <v>125</v>
      </c>
      <c r="B2510" s="20" t="s">
        <v>28</v>
      </c>
      <c r="C2510" s="20">
        <v>1980</v>
      </c>
      <c r="D2510" s="20">
        <v>420</v>
      </c>
      <c r="E2510" s="21">
        <v>2971.9</v>
      </c>
      <c r="F2510" s="20">
        <v>21.7</v>
      </c>
      <c r="G2510" s="20">
        <v>151.37</v>
      </c>
    </row>
    <row r="2511" spans="1:7" x14ac:dyDescent="0.35">
      <c r="A2511" s="20" t="s">
        <v>13</v>
      </c>
      <c r="B2511" s="20" t="s">
        <v>28</v>
      </c>
      <c r="C2511" s="20">
        <v>1980</v>
      </c>
      <c r="D2511" s="20">
        <v>1520</v>
      </c>
      <c r="E2511" s="21">
        <v>3390.9</v>
      </c>
      <c r="F2511" s="20">
        <v>21</v>
      </c>
      <c r="G2511" s="20">
        <v>517.96</v>
      </c>
    </row>
    <row r="2512" spans="1:7" x14ac:dyDescent="0.35">
      <c r="A2512" s="20" t="s">
        <v>114</v>
      </c>
      <c r="B2512" s="20" t="s">
        <v>28</v>
      </c>
      <c r="C2512" s="20">
        <v>1980</v>
      </c>
      <c r="D2512" s="20">
        <v>65</v>
      </c>
      <c r="E2512" s="21"/>
      <c r="F2512" s="20"/>
      <c r="G2512" s="20"/>
    </row>
    <row r="2513" spans="1:7" x14ac:dyDescent="0.35">
      <c r="A2513" s="20" t="s">
        <v>15</v>
      </c>
      <c r="B2513" s="20" t="s">
        <v>28</v>
      </c>
      <c r="C2513" s="20">
        <v>1980</v>
      </c>
      <c r="D2513" s="20">
        <v>4171</v>
      </c>
      <c r="E2513" s="21">
        <v>18204.400000000001</v>
      </c>
      <c r="F2513" s="20">
        <v>22</v>
      </c>
      <c r="G2513" s="20">
        <v>492.13</v>
      </c>
    </row>
    <row r="2514" spans="1:7" x14ac:dyDescent="0.35">
      <c r="A2514" s="20" t="s">
        <v>36</v>
      </c>
      <c r="B2514" s="20" t="s">
        <v>28</v>
      </c>
      <c r="C2514" s="20">
        <v>1980</v>
      </c>
      <c r="D2514" s="20">
        <v>526</v>
      </c>
      <c r="E2514" s="21">
        <v>2642.8</v>
      </c>
      <c r="F2514" s="20">
        <v>20.7</v>
      </c>
      <c r="G2514" s="20">
        <v>276.72000000000003</v>
      </c>
    </row>
    <row r="2515" spans="1:7" x14ac:dyDescent="0.35">
      <c r="A2515" s="20" t="s">
        <v>17</v>
      </c>
      <c r="B2515" s="20" t="s">
        <v>28</v>
      </c>
      <c r="C2515" s="20">
        <v>1980</v>
      </c>
      <c r="D2515" s="20">
        <v>2709</v>
      </c>
      <c r="E2515" s="21">
        <v>15798.4</v>
      </c>
      <c r="F2515" s="20">
        <v>18.899999999999999</v>
      </c>
      <c r="G2515" s="20">
        <v>237.75</v>
      </c>
    </row>
    <row r="2516" spans="1:7" x14ac:dyDescent="0.35">
      <c r="A2516" s="20" t="s">
        <v>100</v>
      </c>
      <c r="B2516" s="20" t="s">
        <v>28</v>
      </c>
      <c r="C2516" s="20">
        <v>1980</v>
      </c>
      <c r="D2516" s="20">
        <v>1173</v>
      </c>
      <c r="E2516" s="21">
        <v>9344.4</v>
      </c>
      <c r="F2516" s="20">
        <v>19.7</v>
      </c>
      <c r="G2516" s="20">
        <v>170.53</v>
      </c>
    </row>
    <row r="2517" spans="1:7" x14ac:dyDescent="0.35">
      <c r="A2517" s="20" t="s">
        <v>101</v>
      </c>
      <c r="B2517" s="20" t="s">
        <v>28</v>
      </c>
      <c r="C2517" s="20">
        <v>1980</v>
      </c>
      <c r="D2517" s="20">
        <v>1219</v>
      </c>
      <c r="E2517" s="21">
        <v>3741</v>
      </c>
      <c r="F2517" s="20">
        <v>21.1</v>
      </c>
      <c r="G2517" s="20">
        <v>380.27</v>
      </c>
    </row>
    <row r="2518" spans="1:7" x14ac:dyDescent="0.35">
      <c r="A2518" s="20" t="s">
        <v>38</v>
      </c>
      <c r="B2518" s="20" t="s">
        <v>28</v>
      </c>
      <c r="C2518" s="20">
        <v>1980</v>
      </c>
      <c r="D2518" s="20">
        <v>7945</v>
      </c>
      <c r="E2518" s="21">
        <v>24385.9</v>
      </c>
      <c r="F2518" s="20">
        <v>21.1</v>
      </c>
      <c r="G2518" s="20">
        <v>551.85</v>
      </c>
    </row>
    <row r="2519" spans="1:7" x14ac:dyDescent="0.35">
      <c r="A2519" s="20" t="s">
        <v>102</v>
      </c>
      <c r="B2519" s="20" t="s">
        <v>73</v>
      </c>
      <c r="C2519" s="20">
        <v>1980</v>
      </c>
      <c r="D2519" s="20">
        <v>169</v>
      </c>
      <c r="E2519" s="21">
        <v>642.79999999999995</v>
      </c>
      <c r="F2519" s="20">
        <v>21.1</v>
      </c>
      <c r="G2519" s="20">
        <v>139.34</v>
      </c>
    </row>
    <row r="2520" spans="1:7" x14ac:dyDescent="0.35">
      <c r="A2520" s="20" t="s">
        <v>74</v>
      </c>
      <c r="B2520" s="20" t="s">
        <v>73</v>
      </c>
      <c r="C2520" s="20">
        <v>1980</v>
      </c>
      <c r="D2520" s="20">
        <v>4901</v>
      </c>
      <c r="E2520" s="21">
        <v>12708.3</v>
      </c>
      <c r="F2520" s="20">
        <v>20.399999999999999</v>
      </c>
      <c r="G2520" s="20">
        <v>76.900000000000006</v>
      </c>
    </row>
    <row r="2521" spans="1:7" x14ac:dyDescent="0.35">
      <c r="A2521" s="20" t="s">
        <v>104</v>
      </c>
      <c r="B2521" s="20" t="s">
        <v>73</v>
      </c>
      <c r="C2521" s="20">
        <v>1980</v>
      </c>
      <c r="D2521" s="20">
        <v>71</v>
      </c>
      <c r="E2521" s="21">
        <v>407.3</v>
      </c>
      <c r="F2521" s="20">
        <v>21.9</v>
      </c>
      <c r="G2521" s="20">
        <v>96.15</v>
      </c>
    </row>
    <row r="2522" spans="1:7" x14ac:dyDescent="0.35">
      <c r="A2522" s="20" t="s">
        <v>40</v>
      </c>
      <c r="B2522" s="20" t="s">
        <v>73</v>
      </c>
      <c r="C2522" s="20">
        <v>1980</v>
      </c>
      <c r="D2522" s="20">
        <v>19267</v>
      </c>
      <c r="E2522" s="21">
        <v>165749.4</v>
      </c>
      <c r="F2522" s="20">
        <v>22.1</v>
      </c>
      <c r="G2522" s="20">
        <v>127.45</v>
      </c>
    </row>
    <row r="2523" spans="1:7" x14ac:dyDescent="0.35">
      <c r="A2523" s="20" t="s">
        <v>105</v>
      </c>
      <c r="B2523" s="20" t="s">
        <v>73</v>
      </c>
      <c r="C2523" s="20">
        <v>1980</v>
      </c>
      <c r="D2523" s="20">
        <v>76</v>
      </c>
      <c r="E2523" s="21">
        <v>436.9</v>
      </c>
      <c r="F2523" s="20">
        <v>23.7</v>
      </c>
      <c r="G2523" s="20">
        <v>107.57</v>
      </c>
    </row>
    <row r="2524" spans="1:7" x14ac:dyDescent="0.35">
      <c r="A2524" s="20" t="s">
        <v>41</v>
      </c>
      <c r="B2524" s="20" t="s">
        <v>73</v>
      </c>
      <c r="C2524" s="20">
        <v>1980</v>
      </c>
      <c r="D2524" s="20">
        <v>76</v>
      </c>
      <c r="E2524" s="21">
        <v>301</v>
      </c>
      <c r="F2524" s="20">
        <v>24.2</v>
      </c>
      <c r="G2524" s="20">
        <v>554.63</v>
      </c>
    </row>
    <row r="2525" spans="1:7" x14ac:dyDescent="0.35">
      <c r="A2525" s="20" t="s">
        <v>42</v>
      </c>
      <c r="B2525" s="20" t="s">
        <v>73</v>
      </c>
      <c r="C2525" s="20">
        <v>1980</v>
      </c>
      <c r="D2525" s="20">
        <v>21759</v>
      </c>
      <c r="E2525" s="21">
        <v>63657.599999999999</v>
      </c>
      <c r="F2525" s="20">
        <v>23.3</v>
      </c>
      <c r="G2525" s="20">
        <v>405.57</v>
      </c>
    </row>
    <row r="2526" spans="1:7" x14ac:dyDescent="0.35">
      <c r="A2526" s="20" t="s">
        <v>43</v>
      </c>
      <c r="B2526" s="20" t="s">
        <v>73</v>
      </c>
      <c r="C2526" s="20">
        <v>1980</v>
      </c>
      <c r="D2526" s="20">
        <v>25111</v>
      </c>
      <c r="E2526" s="21">
        <v>185411.8</v>
      </c>
      <c r="F2526" s="20">
        <v>22.7</v>
      </c>
      <c r="G2526" s="20">
        <v>134.75</v>
      </c>
    </row>
    <row r="2527" spans="1:7" x14ac:dyDescent="0.35">
      <c r="A2527" s="20" t="s">
        <v>45</v>
      </c>
      <c r="B2527" s="20" t="s">
        <v>73</v>
      </c>
      <c r="C2527" s="20">
        <v>1980</v>
      </c>
      <c r="D2527" s="20">
        <v>2749</v>
      </c>
      <c r="E2527" s="21">
        <v>23236.799999999999</v>
      </c>
      <c r="F2527" s="20">
        <v>22.5</v>
      </c>
      <c r="G2527" s="20">
        <v>97.8</v>
      </c>
    </row>
    <row r="2528" spans="1:7" x14ac:dyDescent="0.35">
      <c r="A2528" s="20" t="s">
        <v>46</v>
      </c>
      <c r="B2528" s="20" t="s">
        <v>73</v>
      </c>
      <c r="C2528" s="20">
        <v>1980</v>
      </c>
      <c r="D2528" s="20">
        <v>1035</v>
      </c>
      <c r="E2528" s="21">
        <v>7374.7</v>
      </c>
      <c r="F2528" s="20">
        <v>22.8</v>
      </c>
      <c r="G2528" s="20">
        <v>105.42</v>
      </c>
    </row>
    <row r="2529" spans="1:7" x14ac:dyDescent="0.35">
      <c r="A2529" s="20" t="s">
        <v>47</v>
      </c>
      <c r="B2529" s="20" t="s">
        <v>73</v>
      </c>
      <c r="C2529" s="20">
        <v>1980</v>
      </c>
      <c r="D2529" s="20">
        <v>46</v>
      </c>
      <c r="E2529" s="21">
        <v>469.9</v>
      </c>
      <c r="F2529" s="20">
        <v>21</v>
      </c>
      <c r="G2529" s="20">
        <v>425.85</v>
      </c>
    </row>
    <row r="2530" spans="1:7" x14ac:dyDescent="0.35">
      <c r="A2530" s="20" t="s">
        <v>85</v>
      </c>
      <c r="B2530" s="20" t="s">
        <v>73</v>
      </c>
      <c r="C2530" s="20">
        <v>1980</v>
      </c>
      <c r="D2530" s="20">
        <v>509</v>
      </c>
      <c r="E2530" s="21">
        <v>2501.3000000000002</v>
      </c>
      <c r="F2530" s="20">
        <v>22.1</v>
      </c>
      <c r="G2530" s="20">
        <v>114.89</v>
      </c>
    </row>
    <row r="2531" spans="1:7" x14ac:dyDescent="0.35">
      <c r="A2531" s="20" t="s">
        <v>87</v>
      </c>
      <c r="B2531" s="20" t="s">
        <v>73</v>
      </c>
      <c r="C2531" s="20">
        <v>1980</v>
      </c>
      <c r="D2531" s="20">
        <v>572</v>
      </c>
      <c r="E2531" s="21">
        <v>1949.2</v>
      </c>
      <c r="F2531" s="20">
        <v>22.2</v>
      </c>
      <c r="G2531" s="20">
        <v>278.88</v>
      </c>
    </row>
    <row r="2532" spans="1:7" x14ac:dyDescent="0.35">
      <c r="A2532" s="20" t="s">
        <v>75</v>
      </c>
      <c r="B2532" s="20" t="s">
        <v>73</v>
      </c>
      <c r="C2532" s="20">
        <v>1980</v>
      </c>
      <c r="D2532" s="20">
        <v>4657</v>
      </c>
      <c r="E2532" s="21">
        <v>26698</v>
      </c>
      <c r="F2532" s="20">
        <v>21</v>
      </c>
      <c r="G2532" s="20">
        <v>275.01</v>
      </c>
    </row>
    <row r="2533" spans="1:7" x14ac:dyDescent="0.35">
      <c r="A2533" s="20" t="s">
        <v>88</v>
      </c>
      <c r="B2533" s="20" t="s">
        <v>73</v>
      </c>
      <c r="C2533" s="20">
        <v>1980</v>
      </c>
      <c r="D2533" s="20">
        <v>3980</v>
      </c>
      <c r="E2533" s="21">
        <v>9248</v>
      </c>
      <c r="F2533" s="20">
        <v>22.8</v>
      </c>
      <c r="G2533" s="20">
        <v>303.83999999999997</v>
      </c>
    </row>
    <row r="2534" spans="1:7" x14ac:dyDescent="0.35">
      <c r="A2534" s="20" t="s">
        <v>119</v>
      </c>
      <c r="B2534" s="20" t="s">
        <v>73</v>
      </c>
      <c r="C2534" s="20">
        <v>1980</v>
      </c>
      <c r="D2534" s="20">
        <v>91</v>
      </c>
      <c r="E2534" s="21">
        <v>125.9</v>
      </c>
      <c r="F2534" s="20">
        <v>24.2</v>
      </c>
      <c r="G2534" s="20">
        <v>218.89</v>
      </c>
    </row>
    <row r="2535" spans="1:7" x14ac:dyDescent="0.35">
      <c r="A2535" s="20" t="s">
        <v>76</v>
      </c>
      <c r="B2535" s="20" t="s">
        <v>73</v>
      </c>
      <c r="C2535" s="20">
        <v>1980</v>
      </c>
      <c r="D2535" s="20">
        <v>16764</v>
      </c>
      <c r="E2535" s="21">
        <v>168697.1</v>
      </c>
      <c r="F2535" s="20">
        <v>20.6</v>
      </c>
      <c r="G2535" s="20">
        <v>131.63</v>
      </c>
    </row>
    <row r="2536" spans="1:7" x14ac:dyDescent="0.35">
      <c r="A2536" s="20" t="s">
        <v>109</v>
      </c>
      <c r="B2536" s="20" t="s">
        <v>73</v>
      </c>
      <c r="C2536" s="20">
        <v>1980</v>
      </c>
      <c r="D2536" s="20">
        <v>55</v>
      </c>
      <c r="E2536" s="21">
        <v>231.5</v>
      </c>
      <c r="F2536" s="20">
        <v>20.8</v>
      </c>
      <c r="G2536" s="20">
        <v>227.14</v>
      </c>
    </row>
    <row r="2537" spans="1:7" x14ac:dyDescent="0.35">
      <c r="A2537" s="20" t="s">
        <v>53</v>
      </c>
      <c r="B2537" s="20" t="s">
        <v>73</v>
      </c>
      <c r="C2537" s="20">
        <v>1980</v>
      </c>
      <c r="D2537" s="20">
        <v>56</v>
      </c>
      <c r="E2537" s="21">
        <v>554.5</v>
      </c>
      <c r="F2537" s="20">
        <v>22.3</v>
      </c>
      <c r="G2537" s="20">
        <v>206.57</v>
      </c>
    </row>
    <row r="2538" spans="1:7" x14ac:dyDescent="0.35">
      <c r="A2538" s="20" t="s">
        <v>54</v>
      </c>
      <c r="B2538" s="20" t="s">
        <v>73</v>
      </c>
      <c r="C2538" s="20">
        <v>1980</v>
      </c>
      <c r="D2538" s="20">
        <v>2592</v>
      </c>
      <c r="E2538" s="21">
        <v>8601.6</v>
      </c>
      <c r="F2538" s="20">
        <v>23.6</v>
      </c>
      <c r="G2538" s="20">
        <v>431.98</v>
      </c>
    </row>
    <row r="2539" spans="1:7" x14ac:dyDescent="0.35">
      <c r="A2539" s="20" t="s">
        <v>55</v>
      </c>
      <c r="B2539" s="20" t="s">
        <v>73</v>
      </c>
      <c r="C2539" s="20">
        <v>1980</v>
      </c>
      <c r="D2539" s="20">
        <v>3654</v>
      </c>
      <c r="E2539" s="21">
        <v>29907.8</v>
      </c>
      <c r="F2539" s="20">
        <v>23.2</v>
      </c>
      <c r="G2539" s="20">
        <v>117.66</v>
      </c>
    </row>
    <row r="2540" spans="1:7" x14ac:dyDescent="0.35">
      <c r="A2540" s="20" t="s">
        <v>78</v>
      </c>
      <c r="B2540" s="20" t="s">
        <v>73</v>
      </c>
      <c r="C2540" s="20">
        <v>1980</v>
      </c>
      <c r="D2540" s="20">
        <v>930</v>
      </c>
      <c r="E2540" s="21">
        <v>1287.8</v>
      </c>
      <c r="F2540" s="20">
        <v>22.1</v>
      </c>
      <c r="G2540" s="20">
        <v>124.6</v>
      </c>
    </row>
    <row r="2541" spans="1:7" x14ac:dyDescent="0.35">
      <c r="A2541" s="20" t="s">
        <v>79</v>
      </c>
      <c r="B2541" s="20" t="s">
        <v>73</v>
      </c>
      <c r="C2541" s="20">
        <v>1980</v>
      </c>
      <c r="D2541" s="20">
        <v>66</v>
      </c>
      <c r="E2541" s="21">
        <v>32.5</v>
      </c>
      <c r="F2541" s="20">
        <v>23.7</v>
      </c>
      <c r="G2541" s="20">
        <v>234.64</v>
      </c>
    </row>
    <row r="2542" spans="1:7" x14ac:dyDescent="0.35">
      <c r="A2542" s="20" t="s">
        <v>57</v>
      </c>
      <c r="B2542" s="20" t="s">
        <v>73</v>
      </c>
      <c r="C2542" s="20">
        <v>1980</v>
      </c>
      <c r="D2542" s="20">
        <v>500</v>
      </c>
      <c r="E2542" s="21">
        <v>2103.6</v>
      </c>
      <c r="F2542" s="20">
        <v>24.3</v>
      </c>
      <c r="G2542" s="20">
        <v>115.93</v>
      </c>
    </row>
    <row r="2543" spans="1:7" x14ac:dyDescent="0.35">
      <c r="A2543" s="20" t="s">
        <v>111</v>
      </c>
      <c r="B2543" s="20" t="s">
        <v>73</v>
      </c>
      <c r="C2543" s="20">
        <v>1980</v>
      </c>
      <c r="D2543" s="20">
        <v>128</v>
      </c>
      <c r="E2543" s="21">
        <v>2279.1</v>
      </c>
      <c r="F2543" s="20">
        <v>21.5</v>
      </c>
      <c r="G2543" s="20">
        <v>65.400000000000006</v>
      </c>
    </row>
    <row r="2544" spans="1:7" x14ac:dyDescent="0.35">
      <c r="A2544" s="20" t="s">
        <v>59</v>
      </c>
      <c r="B2544" s="20" t="s">
        <v>73</v>
      </c>
      <c r="C2544" s="20">
        <v>1980</v>
      </c>
      <c r="D2544" s="20">
        <v>11061</v>
      </c>
      <c r="E2544" s="21">
        <v>58799.4</v>
      </c>
      <c r="F2544" s="20">
        <v>22.6</v>
      </c>
      <c r="G2544" s="20">
        <v>186.63</v>
      </c>
    </row>
    <row r="2545" spans="1:7" x14ac:dyDescent="0.35">
      <c r="A2545" s="20" t="s">
        <v>60</v>
      </c>
      <c r="B2545" s="20" t="s">
        <v>73</v>
      </c>
      <c r="C2545" s="20">
        <v>1980</v>
      </c>
      <c r="D2545" s="20">
        <v>9224</v>
      </c>
      <c r="E2545" s="21">
        <v>24568.9</v>
      </c>
      <c r="F2545" s="20">
        <v>22</v>
      </c>
      <c r="G2545" s="20">
        <v>421.51</v>
      </c>
    </row>
    <row r="2546" spans="1:7" x14ac:dyDescent="0.35">
      <c r="A2546" s="20" t="s">
        <v>113</v>
      </c>
      <c r="B2546" s="20" t="s">
        <v>73</v>
      </c>
      <c r="C2546" s="20">
        <v>1980</v>
      </c>
      <c r="D2546" s="20">
        <v>634</v>
      </c>
      <c r="E2546" s="21">
        <v>1953.8</v>
      </c>
      <c r="F2546" s="20">
        <v>23</v>
      </c>
      <c r="G2546" s="20">
        <v>326.45</v>
      </c>
    </row>
    <row r="2547" spans="1:7" x14ac:dyDescent="0.35">
      <c r="A2547" s="20" t="s">
        <v>115</v>
      </c>
      <c r="B2547" s="20" t="s">
        <v>73</v>
      </c>
      <c r="C2547" s="20">
        <v>1980</v>
      </c>
      <c r="D2547" s="20">
        <v>103</v>
      </c>
      <c r="E2547" s="21">
        <v>395</v>
      </c>
      <c r="F2547" s="20">
        <v>22</v>
      </c>
      <c r="G2547" s="20">
        <v>339.7</v>
      </c>
    </row>
    <row r="2548" spans="1:7" x14ac:dyDescent="0.35">
      <c r="A2548" s="20" t="s">
        <v>63</v>
      </c>
      <c r="B2548" s="20" t="s">
        <v>73</v>
      </c>
      <c r="C2548" s="20">
        <v>1980</v>
      </c>
      <c r="D2548" s="20">
        <v>2246</v>
      </c>
      <c r="E2548" s="21">
        <v>17420.8</v>
      </c>
      <c r="F2548" s="20">
        <v>21.6</v>
      </c>
      <c r="G2548" s="20">
        <v>114.41</v>
      </c>
    </row>
    <row r="2549" spans="1:7" x14ac:dyDescent="0.35">
      <c r="A2549" s="20" t="s">
        <v>80</v>
      </c>
      <c r="B2549" s="20" t="s">
        <v>73</v>
      </c>
      <c r="C2549" s="20">
        <v>1980</v>
      </c>
      <c r="D2549" s="20">
        <v>10561</v>
      </c>
      <c r="E2549" s="21">
        <v>108299.5</v>
      </c>
      <c r="F2549" s="20">
        <v>22.2</v>
      </c>
      <c r="G2549" s="20">
        <v>111.16</v>
      </c>
    </row>
    <row r="2550" spans="1:7" x14ac:dyDescent="0.35">
      <c r="A2550" s="20" t="s">
        <v>64</v>
      </c>
      <c r="B2550" s="20" t="s">
        <v>73</v>
      </c>
      <c r="C2550" s="20">
        <v>1980</v>
      </c>
      <c r="D2550" s="20">
        <v>16926</v>
      </c>
      <c r="E2550" s="21">
        <v>144150.6</v>
      </c>
      <c r="F2550" s="20">
        <v>22.6</v>
      </c>
      <c r="G2550" s="20">
        <v>115.09</v>
      </c>
    </row>
    <row r="2551" spans="1:7" x14ac:dyDescent="0.35">
      <c r="A2551" s="20" t="s">
        <v>90</v>
      </c>
      <c r="B2551" s="20" t="s">
        <v>73</v>
      </c>
      <c r="C2551" s="20">
        <v>1980</v>
      </c>
      <c r="D2551" s="20">
        <v>2502</v>
      </c>
      <c r="E2551" s="21">
        <v>18314</v>
      </c>
      <c r="F2551" s="20">
        <v>20.8</v>
      </c>
      <c r="G2551" s="20">
        <v>104.24</v>
      </c>
    </row>
    <row r="2552" spans="1:7" x14ac:dyDescent="0.35">
      <c r="A2552" s="20" t="s">
        <v>65</v>
      </c>
      <c r="B2552" s="20" t="s">
        <v>73</v>
      </c>
      <c r="C2552" s="20">
        <v>1980</v>
      </c>
      <c r="D2552" s="20">
        <v>197</v>
      </c>
      <c r="E2552" s="21">
        <v>1085.7</v>
      </c>
      <c r="F2552" s="20">
        <v>23.4</v>
      </c>
      <c r="G2552" s="20">
        <v>124.37</v>
      </c>
    </row>
    <row r="2553" spans="1:7" x14ac:dyDescent="0.35">
      <c r="A2553" s="20" t="s">
        <v>116</v>
      </c>
      <c r="B2553" s="20" t="s">
        <v>73</v>
      </c>
      <c r="C2553" s="20">
        <v>1980</v>
      </c>
      <c r="D2553" s="20">
        <v>144</v>
      </c>
      <c r="E2553" s="21">
        <v>1141.5999999999999</v>
      </c>
      <c r="F2553" s="20">
        <v>22.7</v>
      </c>
      <c r="G2553" s="20">
        <v>132.88</v>
      </c>
    </row>
    <row r="2554" spans="1:7" x14ac:dyDescent="0.35">
      <c r="A2554" s="20" t="s">
        <v>83</v>
      </c>
      <c r="B2554" s="20" t="s">
        <v>73</v>
      </c>
      <c r="C2554" s="20">
        <v>1980</v>
      </c>
      <c r="D2554" s="20">
        <v>60</v>
      </c>
      <c r="E2554" s="21">
        <v>120.5</v>
      </c>
      <c r="F2554" s="20">
        <v>23.8</v>
      </c>
      <c r="G2554" s="20">
        <v>477.88</v>
      </c>
    </row>
    <row r="2555" spans="1:7" x14ac:dyDescent="0.35">
      <c r="A2555" s="20" t="s">
        <v>82</v>
      </c>
      <c r="B2555" s="20" t="s">
        <v>73</v>
      </c>
      <c r="C2555" s="20">
        <v>1980</v>
      </c>
      <c r="D2555" s="20">
        <v>1872</v>
      </c>
      <c r="E2555" s="21">
        <v>20536.2</v>
      </c>
      <c r="F2555" s="20">
        <v>23</v>
      </c>
      <c r="G2555" s="20">
        <v>111.34</v>
      </c>
    </row>
    <row r="2556" spans="1:7" x14ac:dyDescent="0.35">
      <c r="A2556" s="20" t="s">
        <v>91</v>
      </c>
      <c r="B2556" s="20" t="s">
        <v>73</v>
      </c>
      <c r="C2556" s="20">
        <v>1980</v>
      </c>
      <c r="D2556" s="20">
        <v>649</v>
      </c>
      <c r="E2556" s="21">
        <v>2400.1</v>
      </c>
      <c r="F2556" s="20">
        <v>23.2</v>
      </c>
      <c r="G2556" s="20">
        <v>131.02000000000001</v>
      </c>
    </row>
    <row r="2557" spans="1:7" x14ac:dyDescent="0.35">
      <c r="A2557" s="20" t="s">
        <v>68</v>
      </c>
      <c r="B2557" s="20" t="s">
        <v>73</v>
      </c>
      <c r="C2557" s="20">
        <v>1980</v>
      </c>
      <c r="D2557" s="20">
        <v>27652</v>
      </c>
      <c r="E2557" s="21">
        <v>115971</v>
      </c>
      <c r="F2557" s="20">
        <v>22.6</v>
      </c>
      <c r="G2557" s="20">
        <v>261.49</v>
      </c>
    </row>
    <row r="2558" spans="1:7" x14ac:dyDescent="0.35">
      <c r="A2558" s="20" t="s">
        <v>30</v>
      </c>
      <c r="B2558" s="20" t="s">
        <v>28</v>
      </c>
      <c r="C2558" s="20">
        <v>1979</v>
      </c>
      <c r="D2558" s="20">
        <v>1724</v>
      </c>
      <c r="E2558" s="21">
        <v>15234.6</v>
      </c>
      <c r="F2558" s="20">
        <v>17.399999999999999</v>
      </c>
      <c r="G2558" s="20">
        <v>180.04</v>
      </c>
    </row>
    <row r="2559" spans="1:7" x14ac:dyDescent="0.35">
      <c r="A2559" s="20" t="s">
        <v>31</v>
      </c>
      <c r="B2559" s="20" t="s">
        <v>28</v>
      </c>
      <c r="C2559" s="20">
        <v>1979</v>
      </c>
      <c r="D2559" s="20">
        <v>11846</v>
      </c>
      <c r="E2559" s="21">
        <v>31913.4</v>
      </c>
      <c r="F2559" s="20">
        <v>22.1</v>
      </c>
      <c r="G2559" s="20">
        <v>783.82</v>
      </c>
    </row>
    <row r="2560" spans="1:7" x14ac:dyDescent="0.35">
      <c r="A2560" s="20" t="s">
        <v>3</v>
      </c>
      <c r="B2560" s="20" t="s">
        <v>28</v>
      </c>
      <c r="C2560" s="20">
        <v>1979</v>
      </c>
      <c r="D2560" s="20">
        <v>20023</v>
      </c>
      <c r="E2560" s="21">
        <v>145984.70000000001</v>
      </c>
      <c r="F2560" s="20">
        <v>19.8</v>
      </c>
      <c r="G2560" s="20">
        <v>286.5</v>
      </c>
    </row>
    <row r="2561" spans="1:7" x14ac:dyDescent="0.35">
      <c r="A2561" s="20" t="s">
        <v>97</v>
      </c>
      <c r="B2561" s="20" t="s">
        <v>28</v>
      </c>
      <c r="C2561" s="20">
        <v>1979</v>
      </c>
      <c r="D2561" s="20">
        <v>2627</v>
      </c>
      <c r="E2561" s="21">
        <v>21255.9</v>
      </c>
      <c r="F2561" s="20">
        <v>20.8</v>
      </c>
      <c r="G2561" s="20">
        <v>223.97</v>
      </c>
    </row>
    <row r="2562" spans="1:7" x14ac:dyDescent="0.35">
      <c r="A2562" s="20" t="s">
        <v>106</v>
      </c>
      <c r="B2562" s="20" t="s">
        <v>28</v>
      </c>
      <c r="C2562" s="20">
        <v>1979</v>
      </c>
      <c r="D2562" s="20">
        <v>299</v>
      </c>
      <c r="E2562" s="21">
        <v>2413.1999999999998</v>
      </c>
      <c r="F2562" s="20">
        <v>17.399999999999999</v>
      </c>
      <c r="G2562" s="20">
        <v>149.52000000000001</v>
      </c>
    </row>
    <row r="2563" spans="1:7" x14ac:dyDescent="0.35">
      <c r="A2563" s="20" t="s">
        <v>107</v>
      </c>
      <c r="B2563" s="20" t="s">
        <v>28</v>
      </c>
      <c r="C2563" s="20">
        <v>1979</v>
      </c>
      <c r="D2563" s="20">
        <v>399</v>
      </c>
      <c r="E2563" s="21">
        <v>2462.1999999999998</v>
      </c>
      <c r="F2563" s="20">
        <v>21.4</v>
      </c>
      <c r="G2563" s="20">
        <v>219.62</v>
      </c>
    </row>
    <row r="2564" spans="1:7" x14ac:dyDescent="0.35">
      <c r="A2564" s="20" t="s">
        <v>108</v>
      </c>
      <c r="B2564" s="20" t="s">
        <v>28</v>
      </c>
      <c r="C2564" s="20">
        <v>1979</v>
      </c>
      <c r="D2564" s="20">
        <v>351</v>
      </c>
      <c r="E2564" s="21">
        <v>801</v>
      </c>
      <c r="F2564" s="20">
        <v>18.2</v>
      </c>
      <c r="G2564" s="20">
        <v>362.35</v>
      </c>
    </row>
    <row r="2565" spans="1:7" x14ac:dyDescent="0.35">
      <c r="A2565" s="20" t="s">
        <v>4</v>
      </c>
      <c r="B2565" s="20" t="s">
        <v>28</v>
      </c>
      <c r="C2565" s="20">
        <v>1979</v>
      </c>
      <c r="D2565" s="20">
        <v>26612</v>
      </c>
      <c r="E2565" s="21">
        <v>225370.6</v>
      </c>
      <c r="F2565" s="20">
        <v>20.7</v>
      </c>
      <c r="G2565" s="20">
        <v>241.1</v>
      </c>
    </row>
    <row r="2566" spans="1:7" x14ac:dyDescent="0.35">
      <c r="A2566" s="20" t="s">
        <v>5</v>
      </c>
      <c r="B2566" s="20" t="s">
        <v>28</v>
      </c>
      <c r="C2566" s="20">
        <v>1979</v>
      </c>
      <c r="D2566" s="20">
        <v>2623</v>
      </c>
      <c r="E2566" s="21">
        <v>8828.9</v>
      </c>
      <c r="F2566" s="20">
        <v>21.8</v>
      </c>
      <c r="G2566" s="20">
        <v>732.22</v>
      </c>
    </row>
    <row r="2567" spans="1:7" x14ac:dyDescent="0.35">
      <c r="A2567" s="20" t="s">
        <v>98</v>
      </c>
      <c r="B2567" s="20" t="s">
        <v>28</v>
      </c>
      <c r="C2567" s="20">
        <v>1979</v>
      </c>
      <c r="D2567" s="20">
        <v>1872</v>
      </c>
      <c r="E2567" s="21">
        <v>9518.2000000000007</v>
      </c>
      <c r="F2567" s="20">
        <v>20.6</v>
      </c>
      <c r="G2567" s="20">
        <v>429.3</v>
      </c>
    </row>
    <row r="2568" spans="1:7" x14ac:dyDescent="0.35">
      <c r="A2568" s="20" t="s">
        <v>99</v>
      </c>
      <c r="B2568" s="20" t="s">
        <v>28</v>
      </c>
      <c r="C2568" s="20">
        <v>1979</v>
      </c>
      <c r="D2568" s="20">
        <v>286</v>
      </c>
      <c r="E2568" s="21">
        <v>2689</v>
      </c>
      <c r="F2568" s="20">
        <v>18.2</v>
      </c>
      <c r="G2568" s="20">
        <v>362.59</v>
      </c>
    </row>
    <row r="2569" spans="1:7" x14ac:dyDescent="0.35">
      <c r="A2569" s="20" t="s">
        <v>8</v>
      </c>
      <c r="B2569" s="20" t="s">
        <v>28</v>
      </c>
      <c r="C2569" s="20">
        <v>1979</v>
      </c>
      <c r="D2569" s="20">
        <v>798</v>
      </c>
      <c r="E2569" s="21">
        <v>6884.6</v>
      </c>
      <c r="F2569" s="20">
        <v>21.1</v>
      </c>
      <c r="G2569" s="20">
        <v>227.89</v>
      </c>
    </row>
    <row r="2570" spans="1:7" x14ac:dyDescent="0.35">
      <c r="A2570" s="20" t="s">
        <v>121</v>
      </c>
      <c r="B2570" s="20" t="s">
        <v>28</v>
      </c>
      <c r="C2570" s="20">
        <v>1979</v>
      </c>
      <c r="D2570" s="20">
        <v>78</v>
      </c>
      <c r="E2570" s="21">
        <v>275.8</v>
      </c>
      <c r="F2570" s="20">
        <v>20.100000000000001</v>
      </c>
      <c r="G2570" s="20">
        <v>259.29000000000002</v>
      </c>
    </row>
    <row r="2571" spans="1:7" x14ac:dyDescent="0.35">
      <c r="A2571" s="20" t="s">
        <v>33</v>
      </c>
      <c r="B2571" s="20" t="s">
        <v>28</v>
      </c>
      <c r="C2571" s="20">
        <v>1979</v>
      </c>
      <c r="D2571" s="20">
        <v>915</v>
      </c>
      <c r="E2571" s="21">
        <v>3420.1</v>
      </c>
      <c r="F2571" s="20">
        <v>20.9</v>
      </c>
      <c r="G2571" s="20">
        <v>294.83999999999997</v>
      </c>
    </row>
    <row r="2572" spans="1:7" x14ac:dyDescent="0.35">
      <c r="A2572" s="20" t="s">
        <v>34</v>
      </c>
      <c r="B2572" s="20" t="s">
        <v>28</v>
      </c>
      <c r="C2572" s="20">
        <v>1979</v>
      </c>
      <c r="D2572" s="20">
        <v>3918</v>
      </c>
      <c r="E2572" s="21">
        <v>25332.6</v>
      </c>
      <c r="F2572" s="20">
        <v>19.2</v>
      </c>
      <c r="G2572" s="20">
        <v>158.69999999999999</v>
      </c>
    </row>
    <row r="2573" spans="1:7" x14ac:dyDescent="0.35">
      <c r="A2573" s="20" t="s">
        <v>133</v>
      </c>
      <c r="B2573" s="20" t="s">
        <v>28</v>
      </c>
      <c r="C2573" s="20">
        <v>1979</v>
      </c>
      <c r="D2573" s="20">
        <v>208</v>
      </c>
      <c r="E2573" s="21">
        <v>1366.6</v>
      </c>
      <c r="F2573" s="20">
        <v>20.7</v>
      </c>
      <c r="G2573" s="20">
        <v>150</v>
      </c>
    </row>
    <row r="2574" spans="1:7" x14ac:dyDescent="0.35">
      <c r="A2574" s="20" t="s">
        <v>125</v>
      </c>
      <c r="B2574" s="20" t="s">
        <v>28</v>
      </c>
      <c r="C2574" s="20">
        <v>1979</v>
      </c>
      <c r="D2574" s="20">
        <v>413</v>
      </c>
      <c r="E2574" s="21">
        <v>2726.5</v>
      </c>
      <c r="F2574" s="20">
        <v>19.899999999999999</v>
      </c>
      <c r="G2574" s="20">
        <v>150</v>
      </c>
    </row>
    <row r="2575" spans="1:7" x14ac:dyDescent="0.35">
      <c r="A2575" s="20" t="s">
        <v>13</v>
      </c>
      <c r="B2575" s="20" t="s">
        <v>28</v>
      </c>
      <c r="C2575" s="20">
        <v>1979</v>
      </c>
      <c r="D2575" s="20">
        <v>1520</v>
      </c>
      <c r="E2575" s="21">
        <v>5344.5</v>
      </c>
      <c r="F2575" s="20">
        <v>20.6</v>
      </c>
      <c r="G2575" s="20">
        <v>524.49</v>
      </c>
    </row>
    <row r="2576" spans="1:7" x14ac:dyDescent="0.35">
      <c r="A2576" s="20" t="s">
        <v>114</v>
      </c>
      <c r="B2576" s="20" t="s">
        <v>28</v>
      </c>
      <c r="C2576" s="20">
        <v>1979</v>
      </c>
      <c r="D2576" s="20">
        <v>62</v>
      </c>
      <c r="E2576" s="21">
        <v>225.8</v>
      </c>
      <c r="F2576" s="20">
        <v>18.600000000000001</v>
      </c>
      <c r="G2576" s="20"/>
    </row>
    <row r="2577" spans="1:7" x14ac:dyDescent="0.35">
      <c r="A2577" s="20" t="s">
        <v>15</v>
      </c>
      <c r="B2577" s="20" t="s">
        <v>28</v>
      </c>
      <c r="C2577" s="20">
        <v>1979</v>
      </c>
      <c r="D2577" s="20">
        <v>3906</v>
      </c>
      <c r="E2577" s="21">
        <v>16168</v>
      </c>
      <c r="F2577" s="20">
        <v>22.1</v>
      </c>
      <c r="G2577" s="20">
        <v>488.42</v>
      </c>
    </row>
    <row r="2578" spans="1:7" x14ac:dyDescent="0.35">
      <c r="A2578" s="20" t="s">
        <v>36</v>
      </c>
      <c r="B2578" s="20" t="s">
        <v>28</v>
      </c>
      <c r="C2578" s="20">
        <v>1979</v>
      </c>
      <c r="D2578" s="20">
        <v>532</v>
      </c>
      <c r="E2578" s="21">
        <v>2699.2</v>
      </c>
      <c r="F2578" s="20">
        <v>21.6</v>
      </c>
      <c r="G2578" s="20">
        <v>293.2</v>
      </c>
    </row>
    <row r="2579" spans="1:7" x14ac:dyDescent="0.35">
      <c r="A2579" s="20" t="s">
        <v>17</v>
      </c>
      <c r="B2579" s="20" t="s">
        <v>28</v>
      </c>
      <c r="C2579" s="20">
        <v>1979</v>
      </c>
      <c r="D2579" s="20">
        <v>2674</v>
      </c>
      <c r="E2579" s="21">
        <v>13749.4</v>
      </c>
      <c r="F2579" s="20">
        <v>19.8</v>
      </c>
      <c r="G2579" s="20">
        <v>255.96</v>
      </c>
    </row>
    <row r="2580" spans="1:7" x14ac:dyDescent="0.35">
      <c r="A2580" s="20" t="s">
        <v>100</v>
      </c>
      <c r="B2580" s="20" t="s">
        <v>28</v>
      </c>
      <c r="C2580" s="20">
        <v>1979</v>
      </c>
      <c r="D2580" s="20">
        <v>1357</v>
      </c>
      <c r="E2580" s="21">
        <v>8849.7999999999993</v>
      </c>
      <c r="F2580" s="20">
        <v>20</v>
      </c>
      <c r="G2580" s="20">
        <v>156.5</v>
      </c>
    </row>
    <row r="2581" spans="1:7" x14ac:dyDescent="0.35">
      <c r="A2581" s="20" t="s">
        <v>101</v>
      </c>
      <c r="B2581" s="20" t="s">
        <v>28</v>
      </c>
      <c r="C2581" s="20">
        <v>1979</v>
      </c>
      <c r="D2581" s="20">
        <v>1265</v>
      </c>
      <c r="E2581" s="21">
        <v>5830.9</v>
      </c>
      <c r="F2581" s="20">
        <v>20.9</v>
      </c>
      <c r="G2581" s="20">
        <v>380.34</v>
      </c>
    </row>
    <row r="2582" spans="1:7" x14ac:dyDescent="0.35">
      <c r="A2582" s="20" t="s">
        <v>38</v>
      </c>
      <c r="B2582" s="20" t="s">
        <v>28</v>
      </c>
      <c r="C2582" s="20">
        <v>1979</v>
      </c>
      <c r="D2582" s="20">
        <v>7931</v>
      </c>
      <c r="E2582" s="21">
        <v>30500</v>
      </c>
      <c r="F2582" s="20">
        <v>21.2</v>
      </c>
      <c r="G2582" s="20">
        <v>496.72</v>
      </c>
    </row>
    <row r="2583" spans="1:7" x14ac:dyDescent="0.35">
      <c r="A2583" s="20" t="s">
        <v>102</v>
      </c>
      <c r="B2583" s="20" t="s">
        <v>73</v>
      </c>
      <c r="C2583" s="20">
        <v>1979</v>
      </c>
      <c r="D2583" s="20">
        <v>235</v>
      </c>
      <c r="E2583" s="21">
        <v>663.7</v>
      </c>
      <c r="F2583" s="20">
        <v>22.4</v>
      </c>
      <c r="G2583" s="20">
        <v>145.62</v>
      </c>
    </row>
    <row r="2584" spans="1:7" x14ac:dyDescent="0.35">
      <c r="A2584" s="20" t="s">
        <v>74</v>
      </c>
      <c r="B2584" s="20" t="s">
        <v>73</v>
      </c>
      <c r="C2584" s="20">
        <v>1979</v>
      </c>
      <c r="D2584" s="20">
        <v>4898</v>
      </c>
      <c r="E2584" s="21">
        <v>3234.2</v>
      </c>
      <c r="F2584" s="20">
        <v>20.5</v>
      </c>
      <c r="G2584" s="20">
        <v>115.41</v>
      </c>
    </row>
    <row r="2585" spans="1:7" x14ac:dyDescent="0.35">
      <c r="A2585" s="20" t="s">
        <v>40</v>
      </c>
      <c r="B2585" s="20" t="s">
        <v>73</v>
      </c>
      <c r="C2585" s="20">
        <v>1979</v>
      </c>
      <c r="D2585" s="20">
        <v>20422</v>
      </c>
      <c r="E2585" s="21">
        <v>137339.29999999999</v>
      </c>
      <c r="F2585" s="20">
        <v>23</v>
      </c>
      <c r="G2585" s="20">
        <v>128.13999999999999</v>
      </c>
    </row>
    <row r="2586" spans="1:7" x14ac:dyDescent="0.35">
      <c r="A2586" s="20" t="s">
        <v>105</v>
      </c>
      <c r="B2586" s="20" t="s">
        <v>73</v>
      </c>
      <c r="C2586" s="20">
        <v>1979</v>
      </c>
      <c r="D2586" s="20">
        <v>83</v>
      </c>
      <c r="E2586" s="21">
        <v>462.3</v>
      </c>
      <c r="F2586" s="20">
        <v>22.8</v>
      </c>
      <c r="G2586" s="20">
        <v>119.52</v>
      </c>
    </row>
    <row r="2587" spans="1:7" x14ac:dyDescent="0.35">
      <c r="A2587" s="20" t="s">
        <v>41</v>
      </c>
      <c r="B2587" s="20" t="s">
        <v>73</v>
      </c>
      <c r="C2587" s="20">
        <v>1979</v>
      </c>
      <c r="D2587" s="20">
        <v>102</v>
      </c>
      <c r="E2587" s="21">
        <v>118.5</v>
      </c>
      <c r="F2587" s="20">
        <v>23.6</v>
      </c>
      <c r="G2587" s="20">
        <v>843.04</v>
      </c>
    </row>
    <row r="2588" spans="1:7" x14ac:dyDescent="0.35">
      <c r="A2588" s="20" t="s">
        <v>42</v>
      </c>
      <c r="B2588" s="20" t="s">
        <v>73</v>
      </c>
      <c r="C2588" s="20">
        <v>1979</v>
      </c>
      <c r="D2588" s="20">
        <v>22689</v>
      </c>
      <c r="E2588" s="21">
        <v>82710.8</v>
      </c>
      <c r="F2588" s="20">
        <v>22.6</v>
      </c>
      <c r="G2588" s="20">
        <v>335.7</v>
      </c>
    </row>
    <row r="2589" spans="1:7" x14ac:dyDescent="0.35">
      <c r="A2589" s="20" t="s">
        <v>43</v>
      </c>
      <c r="B2589" s="20" t="s">
        <v>73</v>
      </c>
      <c r="C2589" s="20">
        <v>1979</v>
      </c>
      <c r="D2589" s="20">
        <v>26326</v>
      </c>
      <c r="E2589" s="21">
        <v>186023.8</v>
      </c>
      <c r="F2589" s="20">
        <v>22.7</v>
      </c>
      <c r="G2589" s="20">
        <v>132.65</v>
      </c>
    </row>
    <row r="2590" spans="1:7" x14ac:dyDescent="0.35">
      <c r="A2590" s="20" t="s">
        <v>45</v>
      </c>
      <c r="B2590" s="20" t="s">
        <v>73</v>
      </c>
      <c r="C2590" s="20">
        <v>1979</v>
      </c>
      <c r="D2590" s="20">
        <v>2778</v>
      </c>
      <c r="E2590" s="21">
        <v>20044.7</v>
      </c>
      <c r="F2590" s="20">
        <v>23.4</v>
      </c>
      <c r="G2590" s="20">
        <v>109.5</v>
      </c>
    </row>
    <row r="2591" spans="1:7" x14ac:dyDescent="0.35">
      <c r="A2591" s="20" t="s">
        <v>46</v>
      </c>
      <c r="B2591" s="20" t="s">
        <v>73</v>
      </c>
      <c r="C2591" s="20">
        <v>1979</v>
      </c>
      <c r="D2591" s="20">
        <v>1041</v>
      </c>
      <c r="E2591" s="21">
        <v>7908.9</v>
      </c>
      <c r="F2591" s="20">
        <v>22.5</v>
      </c>
      <c r="G2591" s="20">
        <v>115.97</v>
      </c>
    </row>
    <row r="2592" spans="1:7" x14ac:dyDescent="0.35">
      <c r="A2592" s="20" t="s">
        <v>47</v>
      </c>
      <c r="B2592" s="20" t="s">
        <v>73</v>
      </c>
      <c r="C2592" s="20">
        <v>1979</v>
      </c>
      <c r="D2592" s="20">
        <v>46</v>
      </c>
      <c r="E2592" s="21">
        <v>385.2</v>
      </c>
      <c r="F2592" s="20">
        <v>20.9</v>
      </c>
      <c r="G2592" s="20">
        <v>430.51</v>
      </c>
    </row>
    <row r="2593" spans="1:7" x14ac:dyDescent="0.35">
      <c r="A2593" s="20" t="s">
        <v>85</v>
      </c>
      <c r="B2593" s="20" t="s">
        <v>73</v>
      </c>
      <c r="C2593" s="20">
        <v>1979</v>
      </c>
      <c r="D2593" s="20">
        <v>512</v>
      </c>
      <c r="E2593" s="21">
        <v>2693.3</v>
      </c>
      <c r="F2593" s="20">
        <v>22.8</v>
      </c>
      <c r="G2593" s="20">
        <v>110.15</v>
      </c>
    </row>
    <row r="2594" spans="1:7" x14ac:dyDescent="0.35">
      <c r="A2594" s="20" t="s">
        <v>87</v>
      </c>
      <c r="B2594" s="20" t="s">
        <v>73</v>
      </c>
      <c r="C2594" s="20">
        <v>1979</v>
      </c>
      <c r="D2594" s="20">
        <v>651</v>
      </c>
      <c r="E2594" s="21">
        <v>1927.7</v>
      </c>
      <c r="F2594" s="20">
        <v>22.6</v>
      </c>
      <c r="G2594" s="20">
        <v>315.42</v>
      </c>
    </row>
    <row r="2595" spans="1:7" x14ac:dyDescent="0.35">
      <c r="A2595" s="20" t="s">
        <v>75</v>
      </c>
      <c r="B2595" s="20" t="s">
        <v>73</v>
      </c>
      <c r="C2595" s="20">
        <v>1979</v>
      </c>
      <c r="D2595" s="20">
        <v>5249</v>
      </c>
      <c r="E2595" s="21">
        <v>23973.4</v>
      </c>
      <c r="F2595" s="20">
        <v>20.8</v>
      </c>
      <c r="G2595" s="20">
        <v>270.08</v>
      </c>
    </row>
    <row r="2596" spans="1:7" x14ac:dyDescent="0.35">
      <c r="A2596" s="20" t="s">
        <v>88</v>
      </c>
      <c r="B2596" s="20" t="s">
        <v>73</v>
      </c>
      <c r="C2596" s="20">
        <v>1979</v>
      </c>
      <c r="D2596" s="20">
        <v>4317</v>
      </c>
      <c r="E2596" s="21">
        <v>14431.1</v>
      </c>
      <c r="F2596" s="20">
        <v>22</v>
      </c>
      <c r="G2596" s="20">
        <v>314.75</v>
      </c>
    </row>
    <row r="2597" spans="1:7" x14ac:dyDescent="0.35">
      <c r="A2597" s="20" t="s">
        <v>119</v>
      </c>
      <c r="B2597" s="20" t="s">
        <v>73</v>
      </c>
      <c r="C2597" s="20">
        <v>1979</v>
      </c>
      <c r="D2597" s="20">
        <v>109</v>
      </c>
      <c r="E2597" s="21">
        <v>79.5</v>
      </c>
      <c r="F2597" s="20">
        <v>20.9</v>
      </c>
      <c r="G2597" s="20">
        <v>210.47</v>
      </c>
    </row>
    <row r="2598" spans="1:7" x14ac:dyDescent="0.35">
      <c r="A2598" s="20" t="s">
        <v>76</v>
      </c>
      <c r="B2598" s="20" t="s">
        <v>73</v>
      </c>
      <c r="C2598" s="20">
        <v>1979</v>
      </c>
      <c r="D2598" s="20">
        <v>17355</v>
      </c>
      <c r="E2598" s="21">
        <v>158016</v>
      </c>
      <c r="F2598" s="20">
        <v>21.2</v>
      </c>
      <c r="G2598" s="20">
        <v>124.5</v>
      </c>
    </row>
    <row r="2599" spans="1:7" x14ac:dyDescent="0.35">
      <c r="A2599" s="20" t="s">
        <v>109</v>
      </c>
      <c r="B2599" s="20" t="s">
        <v>73</v>
      </c>
      <c r="C2599" s="20">
        <v>1979</v>
      </c>
      <c r="D2599" s="20">
        <v>113</v>
      </c>
      <c r="E2599" s="21">
        <v>263.89999999999998</v>
      </c>
      <c r="F2599" s="20">
        <v>22</v>
      </c>
      <c r="G2599" s="20">
        <v>160.52000000000001</v>
      </c>
    </row>
    <row r="2600" spans="1:7" x14ac:dyDescent="0.35">
      <c r="A2600" s="20" t="s">
        <v>53</v>
      </c>
      <c r="B2600" s="20" t="s">
        <v>73</v>
      </c>
      <c r="C2600" s="20">
        <v>1979</v>
      </c>
      <c r="D2600" s="20">
        <v>144</v>
      </c>
      <c r="E2600" s="21">
        <v>666.5</v>
      </c>
      <c r="F2600" s="20">
        <v>23.2</v>
      </c>
      <c r="G2600" s="20">
        <v>225.85</v>
      </c>
    </row>
    <row r="2601" spans="1:7" x14ac:dyDescent="0.35">
      <c r="A2601" s="20" t="s">
        <v>54</v>
      </c>
      <c r="B2601" s="20" t="s">
        <v>73</v>
      </c>
      <c r="C2601" s="20">
        <v>1979</v>
      </c>
      <c r="D2601" s="20">
        <v>2743</v>
      </c>
      <c r="E2601" s="21">
        <v>9748.5</v>
      </c>
      <c r="F2601" s="20">
        <v>22.8</v>
      </c>
      <c r="G2601" s="20">
        <v>381.09</v>
      </c>
    </row>
    <row r="2602" spans="1:7" x14ac:dyDescent="0.35">
      <c r="A2602" s="20" t="s">
        <v>55</v>
      </c>
      <c r="B2602" s="20" t="s">
        <v>73</v>
      </c>
      <c r="C2602" s="20">
        <v>1979</v>
      </c>
      <c r="D2602" s="20">
        <v>4372</v>
      </c>
      <c r="E2602" s="21">
        <v>24308</v>
      </c>
      <c r="F2602" s="20">
        <v>23.6</v>
      </c>
      <c r="G2602" s="20">
        <v>113.93</v>
      </c>
    </row>
    <row r="2603" spans="1:7" x14ac:dyDescent="0.35">
      <c r="A2603" s="20" t="s">
        <v>78</v>
      </c>
      <c r="B2603" s="20" t="s">
        <v>73</v>
      </c>
      <c r="C2603" s="20">
        <v>1979</v>
      </c>
      <c r="D2603" s="20">
        <v>941</v>
      </c>
      <c r="E2603" s="21">
        <v>1200.7</v>
      </c>
      <c r="F2603" s="20">
        <v>24.2</v>
      </c>
      <c r="G2603" s="20">
        <v>134.22</v>
      </c>
    </row>
    <row r="2604" spans="1:7" x14ac:dyDescent="0.35">
      <c r="A2604" s="20" t="s">
        <v>79</v>
      </c>
      <c r="B2604" s="20" t="s">
        <v>73</v>
      </c>
      <c r="C2604" s="20">
        <v>1979</v>
      </c>
      <c r="D2604" s="20">
        <v>83</v>
      </c>
      <c r="E2604" s="21">
        <v>73.099999999999994</v>
      </c>
      <c r="F2604" s="20">
        <v>21.1</v>
      </c>
      <c r="G2604" s="20">
        <v>450</v>
      </c>
    </row>
    <row r="2605" spans="1:7" x14ac:dyDescent="0.35">
      <c r="A2605" s="20" t="s">
        <v>57</v>
      </c>
      <c r="B2605" s="20" t="s">
        <v>73</v>
      </c>
      <c r="C2605" s="20">
        <v>1979</v>
      </c>
      <c r="D2605" s="20">
        <v>508</v>
      </c>
      <c r="E2605" s="21">
        <v>2431.6999999999998</v>
      </c>
      <c r="F2605" s="20">
        <v>23.5</v>
      </c>
      <c r="G2605" s="20">
        <v>133.69999999999999</v>
      </c>
    </row>
    <row r="2606" spans="1:7" x14ac:dyDescent="0.35">
      <c r="A2606" s="20" t="s">
        <v>111</v>
      </c>
      <c r="B2606" s="20" t="s">
        <v>73</v>
      </c>
      <c r="C2606" s="20">
        <v>1979</v>
      </c>
      <c r="D2606" s="20">
        <v>260</v>
      </c>
      <c r="E2606" s="21">
        <v>1816.7</v>
      </c>
      <c r="F2606" s="20">
        <v>21.6</v>
      </c>
      <c r="G2606" s="20">
        <v>126.51</v>
      </c>
    </row>
    <row r="2607" spans="1:7" x14ac:dyDescent="0.35">
      <c r="A2607" s="20" t="s">
        <v>59</v>
      </c>
      <c r="B2607" s="20" t="s">
        <v>73</v>
      </c>
      <c r="C2607" s="20">
        <v>1979</v>
      </c>
      <c r="D2607" s="20">
        <v>12861</v>
      </c>
      <c r="E2607" s="21">
        <v>50860</v>
      </c>
      <c r="F2607" s="20">
        <v>23.5</v>
      </c>
      <c r="G2607" s="20">
        <v>204.24</v>
      </c>
    </row>
    <row r="2608" spans="1:7" x14ac:dyDescent="0.35">
      <c r="A2608" s="20" t="s">
        <v>60</v>
      </c>
      <c r="B2608" s="20" t="s">
        <v>73</v>
      </c>
      <c r="C2608" s="20">
        <v>1979</v>
      </c>
      <c r="D2608" s="20">
        <v>9635</v>
      </c>
      <c r="E2608" s="21">
        <v>32854.300000000003</v>
      </c>
      <c r="F2608" s="20">
        <v>22.3</v>
      </c>
      <c r="G2608" s="20">
        <v>367.04</v>
      </c>
    </row>
    <row r="2609" spans="1:7" x14ac:dyDescent="0.35">
      <c r="A2609" s="20" t="s">
        <v>113</v>
      </c>
      <c r="B2609" s="20" t="s">
        <v>73</v>
      </c>
      <c r="C2609" s="20">
        <v>1979</v>
      </c>
      <c r="D2609" s="20">
        <v>661</v>
      </c>
      <c r="E2609" s="21">
        <v>3819</v>
      </c>
      <c r="F2609" s="20">
        <v>19.8</v>
      </c>
      <c r="G2609" s="20">
        <v>237.61</v>
      </c>
    </row>
    <row r="2610" spans="1:7" x14ac:dyDescent="0.35">
      <c r="A2610" s="20" t="s">
        <v>115</v>
      </c>
      <c r="B2610" s="20" t="s">
        <v>73</v>
      </c>
      <c r="C2610" s="20">
        <v>1979</v>
      </c>
      <c r="D2610" s="20">
        <v>138</v>
      </c>
      <c r="E2610" s="21">
        <v>493</v>
      </c>
      <c r="F2610" s="20">
        <v>21.6</v>
      </c>
      <c r="G2610" s="20">
        <v>327.61</v>
      </c>
    </row>
    <row r="2611" spans="1:7" x14ac:dyDescent="0.35">
      <c r="A2611" s="20" t="s">
        <v>63</v>
      </c>
      <c r="B2611" s="20" t="s">
        <v>73</v>
      </c>
      <c r="C2611" s="20">
        <v>1979</v>
      </c>
      <c r="D2611" s="20">
        <v>2573</v>
      </c>
      <c r="E2611" s="21">
        <v>14751.2</v>
      </c>
      <c r="F2611" s="20">
        <v>23.3</v>
      </c>
      <c r="G2611" s="20">
        <v>125.11</v>
      </c>
    </row>
    <row r="2612" spans="1:7" x14ac:dyDescent="0.35">
      <c r="A2612" s="20" t="s">
        <v>80</v>
      </c>
      <c r="B2612" s="20" t="s">
        <v>73</v>
      </c>
      <c r="C2612" s="20">
        <v>1979</v>
      </c>
      <c r="D2612" s="20">
        <v>11534</v>
      </c>
      <c r="E2612" s="21">
        <v>82517.100000000006</v>
      </c>
      <c r="F2612" s="20">
        <v>23.1</v>
      </c>
      <c r="G2612" s="20">
        <v>124.17</v>
      </c>
    </row>
    <row r="2613" spans="1:7" x14ac:dyDescent="0.35">
      <c r="A2613" s="20" t="s">
        <v>64</v>
      </c>
      <c r="B2613" s="20" t="s">
        <v>73</v>
      </c>
      <c r="C2613" s="20">
        <v>1979</v>
      </c>
      <c r="D2613" s="20">
        <v>18337</v>
      </c>
      <c r="E2613" s="21">
        <v>124407.7</v>
      </c>
      <c r="F2613" s="20">
        <v>23.4</v>
      </c>
      <c r="G2613" s="20">
        <v>117.04</v>
      </c>
    </row>
    <row r="2614" spans="1:7" x14ac:dyDescent="0.35">
      <c r="A2614" s="20" t="s">
        <v>90</v>
      </c>
      <c r="B2614" s="20" t="s">
        <v>73</v>
      </c>
      <c r="C2614" s="20">
        <v>1979</v>
      </c>
      <c r="D2614" s="20">
        <v>2546</v>
      </c>
      <c r="E2614" s="21">
        <v>13420.2</v>
      </c>
      <c r="F2614" s="20">
        <v>20.9</v>
      </c>
      <c r="G2614" s="20">
        <v>124.58</v>
      </c>
    </row>
    <row r="2615" spans="1:7" x14ac:dyDescent="0.35">
      <c r="A2615" s="20" t="s">
        <v>65</v>
      </c>
      <c r="B2615" s="20" t="s">
        <v>73</v>
      </c>
      <c r="C2615" s="20">
        <v>1979</v>
      </c>
      <c r="D2615" s="20">
        <v>197</v>
      </c>
      <c r="E2615" s="21">
        <v>867.2</v>
      </c>
      <c r="F2615" s="20">
        <v>24.3</v>
      </c>
      <c r="G2615" s="20">
        <v>113.54</v>
      </c>
    </row>
    <row r="2616" spans="1:7" x14ac:dyDescent="0.35">
      <c r="A2616" s="20" t="s">
        <v>116</v>
      </c>
      <c r="B2616" s="20" t="s">
        <v>73</v>
      </c>
      <c r="C2616" s="20">
        <v>1979</v>
      </c>
      <c r="D2616" s="20">
        <v>258</v>
      </c>
      <c r="E2616" s="21">
        <v>1027.3</v>
      </c>
      <c r="F2616" s="20">
        <v>22.4</v>
      </c>
      <c r="G2616" s="20">
        <v>126.84</v>
      </c>
    </row>
    <row r="2617" spans="1:7" x14ac:dyDescent="0.35">
      <c r="A2617" s="20" t="s">
        <v>83</v>
      </c>
      <c r="B2617" s="20" t="s">
        <v>73</v>
      </c>
      <c r="C2617" s="20">
        <v>1979</v>
      </c>
      <c r="D2617" s="20">
        <v>35</v>
      </c>
      <c r="E2617" s="21">
        <v>98.2</v>
      </c>
      <c r="F2617" s="20">
        <v>24.2</v>
      </c>
      <c r="G2617" s="20"/>
    </row>
    <row r="2618" spans="1:7" x14ac:dyDescent="0.35">
      <c r="A2618" s="20" t="s">
        <v>82</v>
      </c>
      <c r="B2618" s="20" t="s">
        <v>73</v>
      </c>
      <c r="C2618" s="20">
        <v>1979</v>
      </c>
      <c r="D2618" s="20">
        <v>1955</v>
      </c>
      <c r="E2618" s="21">
        <v>15488.8</v>
      </c>
      <c r="F2618" s="20">
        <v>22.6</v>
      </c>
      <c r="G2618" s="20">
        <v>118.77</v>
      </c>
    </row>
    <row r="2619" spans="1:7" x14ac:dyDescent="0.35">
      <c r="A2619" s="20" t="s">
        <v>91</v>
      </c>
      <c r="B2619" s="20" t="s">
        <v>73</v>
      </c>
      <c r="C2619" s="20">
        <v>1979</v>
      </c>
      <c r="D2619" s="20">
        <v>1108</v>
      </c>
      <c r="E2619" s="21">
        <v>6406.2</v>
      </c>
      <c r="F2619" s="20">
        <v>22.1</v>
      </c>
      <c r="G2619" s="20">
        <v>121.37</v>
      </c>
    </row>
    <row r="2620" spans="1:7" x14ac:dyDescent="0.35">
      <c r="A2620" s="20" t="s">
        <v>122</v>
      </c>
      <c r="B2620" s="20" t="s">
        <v>73</v>
      </c>
      <c r="C2620" s="20">
        <v>1979</v>
      </c>
      <c r="D2620" s="20">
        <v>84</v>
      </c>
      <c r="E2620" s="21">
        <v>537.20000000000005</v>
      </c>
      <c r="F2620" s="20">
        <v>23.4</v>
      </c>
      <c r="G2620" s="20">
        <v>114.53</v>
      </c>
    </row>
    <row r="2621" spans="1:7" x14ac:dyDescent="0.35">
      <c r="A2621" s="20" t="s">
        <v>68</v>
      </c>
      <c r="B2621" s="20" t="s">
        <v>73</v>
      </c>
      <c r="C2621" s="20">
        <v>1979</v>
      </c>
      <c r="D2621" s="20">
        <v>28608</v>
      </c>
      <c r="E2621" s="21">
        <v>106268.1</v>
      </c>
      <c r="F2621" s="20">
        <v>22</v>
      </c>
      <c r="G2621" s="20">
        <v>284.52999999999997</v>
      </c>
    </row>
    <row r="2622" spans="1:7" x14ac:dyDescent="0.35">
      <c r="A2622" s="20" t="s">
        <v>30</v>
      </c>
      <c r="B2622" s="20" t="s">
        <v>28</v>
      </c>
      <c r="C2622" s="20">
        <v>1978</v>
      </c>
      <c r="D2622" s="20">
        <v>1831</v>
      </c>
      <c r="E2622" s="21">
        <v>15669.7</v>
      </c>
      <c r="F2622" s="20">
        <v>17.2</v>
      </c>
      <c r="G2622" s="20">
        <v>169.2</v>
      </c>
    </row>
    <row r="2623" spans="1:7" x14ac:dyDescent="0.35">
      <c r="A2623" s="20" t="s">
        <v>31</v>
      </c>
      <c r="B2623" s="20" t="s">
        <v>28</v>
      </c>
      <c r="C2623" s="20">
        <v>1978</v>
      </c>
      <c r="D2623" s="20">
        <v>11338</v>
      </c>
      <c r="E2623" s="21">
        <v>21491.7</v>
      </c>
      <c r="F2623" s="20">
        <v>23</v>
      </c>
      <c r="G2623" s="20">
        <v>823.23</v>
      </c>
    </row>
    <row r="2624" spans="1:7" x14ac:dyDescent="0.35">
      <c r="A2624" s="20" t="s">
        <v>3</v>
      </c>
      <c r="B2624" s="20" t="s">
        <v>28</v>
      </c>
      <c r="C2624" s="20">
        <v>1978</v>
      </c>
      <c r="D2624" s="20">
        <v>19671</v>
      </c>
      <c r="E2624" s="21">
        <v>137291.70000000001</v>
      </c>
      <c r="F2624" s="20">
        <v>18.899999999999999</v>
      </c>
      <c r="G2624" s="20">
        <v>280.73</v>
      </c>
    </row>
    <row r="2625" spans="1:7" x14ac:dyDescent="0.35">
      <c r="A2625" s="20" t="s">
        <v>97</v>
      </c>
      <c r="B2625" s="20" t="s">
        <v>28</v>
      </c>
      <c r="C2625" s="20">
        <v>1978</v>
      </c>
      <c r="D2625" s="20">
        <v>2671</v>
      </c>
      <c r="E2625" s="21">
        <v>21723.3</v>
      </c>
      <c r="F2625" s="20">
        <v>19.399999999999999</v>
      </c>
      <c r="G2625" s="20">
        <v>209.72</v>
      </c>
    </row>
    <row r="2626" spans="1:7" x14ac:dyDescent="0.35">
      <c r="A2626" s="20" t="s">
        <v>106</v>
      </c>
      <c r="B2626" s="20" t="s">
        <v>28</v>
      </c>
      <c r="C2626" s="20">
        <v>1978</v>
      </c>
      <c r="D2626" s="20">
        <v>304</v>
      </c>
      <c r="E2626" s="21">
        <v>2427.9</v>
      </c>
      <c r="F2626" s="20">
        <v>17.899999999999999</v>
      </c>
      <c r="G2626" s="20">
        <v>143.24</v>
      </c>
    </row>
    <row r="2627" spans="1:7" x14ac:dyDescent="0.35">
      <c r="A2627" s="20" t="s">
        <v>107</v>
      </c>
      <c r="B2627" s="20" t="s">
        <v>28</v>
      </c>
      <c r="C2627" s="20">
        <v>1978</v>
      </c>
      <c r="D2627" s="20">
        <v>416</v>
      </c>
      <c r="E2627" s="21">
        <v>2335.9</v>
      </c>
      <c r="F2627" s="20">
        <v>21.5</v>
      </c>
      <c r="G2627" s="20">
        <v>247.61</v>
      </c>
    </row>
    <row r="2628" spans="1:7" x14ac:dyDescent="0.35">
      <c r="A2628" s="20" t="s">
        <v>108</v>
      </c>
      <c r="B2628" s="20" t="s">
        <v>28</v>
      </c>
      <c r="C2628" s="20">
        <v>1978</v>
      </c>
      <c r="D2628" s="20">
        <v>351</v>
      </c>
      <c r="E2628" s="21">
        <v>580.1</v>
      </c>
      <c r="F2628" s="20">
        <v>19</v>
      </c>
      <c r="G2628" s="20"/>
    </row>
    <row r="2629" spans="1:7" x14ac:dyDescent="0.35">
      <c r="A2629" s="20" t="s">
        <v>4</v>
      </c>
      <c r="B2629" s="20" t="s">
        <v>28</v>
      </c>
      <c r="C2629" s="20">
        <v>1978</v>
      </c>
      <c r="D2629" s="20">
        <v>26774</v>
      </c>
      <c r="E2629" s="21">
        <v>234732</v>
      </c>
      <c r="F2629" s="20">
        <v>19.600000000000001</v>
      </c>
      <c r="G2629" s="20">
        <v>233.82</v>
      </c>
    </row>
    <row r="2630" spans="1:7" x14ac:dyDescent="0.35">
      <c r="A2630" s="20" t="s">
        <v>5</v>
      </c>
      <c r="B2630" s="20" t="s">
        <v>28</v>
      </c>
      <c r="C2630" s="20">
        <v>1978</v>
      </c>
      <c r="D2630" s="20">
        <v>2418</v>
      </c>
      <c r="E2630" s="21">
        <v>5766.4</v>
      </c>
      <c r="F2630" s="20">
        <v>23</v>
      </c>
      <c r="G2630" s="20">
        <v>727.89</v>
      </c>
    </row>
    <row r="2631" spans="1:7" x14ac:dyDescent="0.35">
      <c r="A2631" s="20" t="s">
        <v>98</v>
      </c>
      <c r="B2631" s="20" t="s">
        <v>28</v>
      </c>
      <c r="C2631" s="20">
        <v>1978</v>
      </c>
      <c r="D2631" s="20">
        <v>1859</v>
      </c>
      <c r="E2631" s="21">
        <v>7878.2</v>
      </c>
      <c r="F2631" s="20">
        <v>21.5</v>
      </c>
      <c r="G2631" s="20">
        <v>425.51</v>
      </c>
    </row>
    <row r="2632" spans="1:7" x14ac:dyDescent="0.35">
      <c r="A2632" s="20" t="s">
        <v>99</v>
      </c>
      <c r="B2632" s="20" t="s">
        <v>28</v>
      </c>
      <c r="C2632" s="20">
        <v>1978</v>
      </c>
      <c r="D2632" s="20">
        <v>296</v>
      </c>
      <c r="E2632" s="21">
        <v>2047.6</v>
      </c>
      <c r="F2632" s="20">
        <v>17.7</v>
      </c>
      <c r="G2632" s="20">
        <v>325.14999999999998</v>
      </c>
    </row>
    <row r="2633" spans="1:7" x14ac:dyDescent="0.35">
      <c r="A2633" s="20" t="s">
        <v>8</v>
      </c>
      <c r="B2633" s="20" t="s">
        <v>28</v>
      </c>
      <c r="C2633" s="20">
        <v>1978</v>
      </c>
      <c r="D2633" s="20">
        <v>810</v>
      </c>
      <c r="E2633" s="21">
        <v>5077</v>
      </c>
      <c r="F2633" s="20">
        <v>21</v>
      </c>
      <c r="G2633" s="20">
        <v>253.07</v>
      </c>
    </row>
    <row r="2634" spans="1:7" x14ac:dyDescent="0.35">
      <c r="A2634" s="20" t="s">
        <v>121</v>
      </c>
      <c r="B2634" s="20" t="s">
        <v>28</v>
      </c>
      <c r="C2634" s="20">
        <v>1978</v>
      </c>
      <c r="D2634" s="20">
        <v>125</v>
      </c>
      <c r="E2634" s="21">
        <v>281.7</v>
      </c>
      <c r="F2634" s="20">
        <v>20.5</v>
      </c>
      <c r="G2634" s="20">
        <v>155</v>
      </c>
    </row>
    <row r="2635" spans="1:7" x14ac:dyDescent="0.35">
      <c r="A2635" s="20" t="s">
        <v>33</v>
      </c>
      <c r="B2635" s="20" t="s">
        <v>28</v>
      </c>
      <c r="C2635" s="20">
        <v>1978</v>
      </c>
      <c r="D2635" s="20">
        <v>874</v>
      </c>
      <c r="E2635" s="21">
        <v>4692</v>
      </c>
      <c r="F2635" s="20">
        <v>21.9</v>
      </c>
      <c r="G2635" s="20">
        <v>248.49</v>
      </c>
    </row>
    <row r="2636" spans="1:7" x14ac:dyDescent="0.35">
      <c r="A2636" s="20" t="s">
        <v>34</v>
      </c>
      <c r="B2636" s="20" t="s">
        <v>28</v>
      </c>
      <c r="C2636" s="20">
        <v>1978</v>
      </c>
      <c r="D2636" s="20">
        <v>4016</v>
      </c>
      <c r="E2636" s="21">
        <v>28458.7</v>
      </c>
      <c r="F2636" s="20">
        <v>18.399999999999999</v>
      </c>
      <c r="G2636" s="20">
        <v>157.34</v>
      </c>
    </row>
    <row r="2637" spans="1:7" x14ac:dyDescent="0.35">
      <c r="A2637" s="20" t="s">
        <v>133</v>
      </c>
      <c r="B2637" s="20" t="s">
        <v>28</v>
      </c>
      <c r="C2637" s="20">
        <v>1978</v>
      </c>
      <c r="D2637" s="20">
        <v>262</v>
      </c>
      <c r="E2637" s="21">
        <v>361.4</v>
      </c>
      <c r="F2637" s="20">
        <v>17.5</v>
      </c>
      <c r="G2637" s="20">
        <v>152.81</v>
      </c>
    </row>
    <row r="2638" spans="1:7" x14ac:dyDescent="0.35">
      <c r="A2638" s="20" t="s">
        <v>125</v>
      </c>
      <c r="B2638" s="20" t="s">
        <v>28</v>
      </c>
      <c r="C2638" s="20">
        <v>1978</v>
      </c>
      <c r="D2638" s="20">
        <v>417</v>
      </c>
      <c r="E2638" s="21">
        <v>1740.5</v>
      </c>
      <c r="F2638" s="20">
        <v>22.6</v>
      </c>
      <c r="G2638" s="20">
        <v>149.26</v>
      </c>
    </row>
    <row r="2639" spans="1:7" x14ac:dyDescent="0.35">
      <c r="A2639" s="20" t="s">
        <v>13</v>
      </c>
      <c r="B2639" s="20" t="s">
        <v>28</v>
      </c>
      <c r="C2639" s="20">
        <v>1978</v>
      </c>
      <c r="D2639" s="20">
        <v>1487</v>
      </c>
      <c r="E2639" s="21">
        <v>3070.2</v>
      </c>
      <c r="F2639" s="20">
        <v>21.8</v>
      </c>
      <c r="G2639" s="20">
        <v>525.17999999999995</v>
      </c>
    </row>
    <row r="2640" spans="1:7" x14ac:dyDescent="0.35">
      <c r="A2640" s="20" t="s">
        <v>114</v>
      </c>
      <c r="B2640" s="20" t="s">
        <v>28</v>
      </c>
      <c r="C2640" s="20">
        <v>1978</v>
      </c>
      <c r="D2640" s="20">
        <v>72</v>
      </c>
      <c r="E2640" s="21">
        <v>217.8</v>
      </c>
      <c r="F2640" s="20">
        <v>27.4</v>
      </c>
      <c r="G2640" s="20"/>
    </row>
    <row r="2641" spans="1:7" x14ac:dyDescent="0.35">
      <c r="A2641" s="20" t="s">
        <v>15</v>
      </c>
      <c r="B2641" s="20" t="s">
        <v>28</v>
      </c>
      <c r="C2641" s="20">
        <v>1978</v>
      </c>
      <c r="D2641" s="20">
        <v>3849</v>
      </c>
      <c r="E2641" s="21">
        <v>12925.1</v>
      </c>
      <c r="F2641" s="20">
        <v>21.8</v>
      </c>
      <c r="G2641" s="20">
        <v>453.62</v>
      </c>
    </row>
    <row r="2642" spans="1:7" x14ac:dyDescent="0.35">
      <c r="A2642" s="20" t="s">
        <v>36</v>
      </c>
      <c r="B2642" s="20" t="s">
        <v>28</v>
      </c>
      <c r="C2642" s="20">
        <v>1978</v>
      </c>
      <c r="D2642" s="20">
        <v>577</v>
      </c>
      <c r="E2642" s="21">
        <v>2926.8</v>
      </c>
      <c r="F2642" s="20">
        <v>20.399999999999999</v>
      </c>
      <c r="G2642" s="20">
        <v>318.33999999999997</v>
      </c>
    </row>
    <row r="2643" spans="1:7" x14ac:dyDescent="0.35">
      <c r="A2643" s="20" t="s">
        <v>17</v>
      </c>
      <c r="B2643" s="20" t="s">
        <v>28</v>
      </c>
      <c r="C2643" s="20">
        <v>1978</v>
      </c>
      <c r="D2643" s="20">
        <v>2709</v>
      </c>
      <c r="E2643" s="21">
        <v>13575.6</v>
      </c>
      <c r="F2643" s="20">
        <v>19.100000000000001</v>
      </c>
      <c r="G2643" s="20">
        <v>227.29</v>
      </c>
    </row>
    <row r="2644" spans="1:7" x14ac:dyDescent="0.35">
      <c r="A2644" s="20" t="s">
        <v>100</v>
      </c>
      <c r="B2644" s="20" t="s">
        <v>28</v>
      </c>
      <c r="C2644" s="20">
        <v>1978</v>
      </c>
      <c r="D2644" s="20">
        <v>1505</v>
      </c>
      <c r="E2644" s="21">
        <v>8365.2999999999993</v>
      </c>
      <c r="F2644" s="20">
        <v>19.5</v>
      </c>
      <c r="G2644" s="20">
        <v>163.30000000000001</v>
      </c>
    </row>
    <row r="2645" spans="1:7" x14ac:dyDescent="0.35">
      <c r="A2645" s="20" t="s">
        <v>101</v>
      </c>
      <c r="B2645" s="20" t="s">
        <v>28</v>
      </c>
      <c r="C2645" s="20">
        <v>1978</v>
      </c>
      <c r="D2645" s="20">
        <v>1288</v>
      </c>
      <c r="E2645" s="21">
        <v>4810.3</v>
      </c>
      <c r="F2645" s="20">
        <v>20.9</v>
      </c>
      <c r="G2645" s="20">
        <v>361.4</v>
      </c>
    </row>
    <row r="2646" spans="1:7" x14ac:dyDescent="0.35">
      <c r="A2646" s="20" t="s">
        <v>38</v>
      </c>
      <c r="B2646" s="20" t="s">
        <v>28</v>
      </c>
      <c r="C2646" s="20">
        <v>1978</v>
      </c>
      <c r="D2646" s="20">
        <v>7963</v>
      </c>
      <c r="E2646" s="21">
        <v>22872.5</v>
      </c>
      <c r="F2646" s="20">
        <v>21.8</v>
      </c>
      <c r="G2646" s="20">
        <v>526.24</v>
      </c>
    </row>
    <row r="2647" spans="1:7" x14ac:dyDescent="0.35">
      <c r="A2647" s="20" t="s">
        <v>102</v>
      </c>
      <c r="B2647" s="20" t="s">
        <v>73</v>
      </c>
      <c r="C2647" s="20">
        <v>1978</v>
      </c>
      <c r="D2647" s="20">
        <v>331</v>
      </c>
      <c r="E2647" s="21">
        <v>869.6</v>
      </c>
      <c r="F2647" s="20">
        <v>22.1</v>
      </c>
      <c r="G2647" s="20">
        <v>117.33</v>
      </c>
    </row>
    <row r="2648" spans="1:7" x14ac:dyDescent="0.35">
      <c r="A2648" s="20" t="s">
        <v>74</v>
      </c>
      <c r="B2648" s="20" t="s">
        <v>73</v>
      </c>
      <c r="C2648" s="20">
        <v>1978</v>
      </c>
      <c r="D2648" s="20">
        <v>5511</v>
      </c>
      <c r="E2648" s="21">
        <v>12514.9</v>
      </c>
      <c r="F2648" s="20">
        <v>21.3</v>
      </c>
      <c r="G2648" s="20">
        <v>101.45</v>
      </c>
    </row>
    <row r="2649" spans="1:7" x14ac:dyDescent="0.35">
      <c r="A2649" s="20" t="s">
        <v>104</v>
      </c>
      <c r="B2649" s="20" t="s">
        <v>73</v>
      </c>
      <c r="C2649" s="20">
        <v>1978</v>
      </c>
      <c r="D2649" s="20">
        <v>71</v>
      </c>
      <c r="E2649" s="21">
        <v>473.7</v>
      </c>
      <c r="F2649" s="20">
        <v>19.399999999999999</v>
      </c>
      <c r="G2649" s="20">
        <v>112.85</v>
      </c>
    </row>
    <row r="2650" spans="1:7" x14ac:dyDescent="0.35">
      <c r="A2650" s="20" t="s">
        <v>40</v>
      </c>
      <c r="B2650" s="20" t="s">
        <v>73</v>
      </c>
      <c r="C2650" s="20">
        <v>1978</v>
      </c>
      <c r="D2650" s="20">
        <v>21045</v>
      </c>
      <c r="E2650" s="21">
        <v>129236.4</v>
      </c>
      <c r="F2650" s="20">
        <v>22.5</v>
      </c>
      <c r="G2650" s="20">
        <v>127.69</v>
      </c>
    </row>
    <row r="2651" spans="1:7" x14ac:dyDescent="0.35">
      <c r="A2651" s="20" t="s">
        <v>105</v>
      </c>
      <c r="B2651" s="20" t="s">
        <v>73</v>
      </c>
      <c r="C2651" s="20">
        <v>1978</v>
      </c>
      <c r="D2651" s="20">
        <v>117</v>
      </c>
      <c r="E2651" s="21">
        <v>390.4</v>
      </c>
      <c r="F2651" s="20">
        <v>24</v>
      </c>
      <c r="G2651" s="20">
        <v>122.53</v>
      </c>
    </row>
    <row r="2652" spans="1:7" x14ac:dyDescent="0.35">
      <c r="A2652" s="20" t="s">
        <v>41</v>
      </c>
      <c r="B2652" s="20" t="s">
        <v>73</v>
      </c>
      <c r="C2652" s="20">
        <v>1978</v>
      </c>
      <c r="D2652" s="20">
        <v>81</v>
      </c>
      <c r="E2652" s="21">
        <v>114.8</v>
      </c>
      <c r="F2652" s="20">
        <v>24</v>
      </c>
      <c r="G2652" s="20">
        <v>753.07</v>
      </c>
    </row>
    <row r="2653" spans="1:7" x14ac:dyDescent="0.35">
      <c r="A2653" s="20" t="s">
        <v>42</v>
      </c>
      <c r="B2653" s="20" t="s">
        <v>73</v>
      </c>
      <c r="C2653" s="20">
        <v>1978</v>
      </c>
      <c r="D2653" s="20">
        <v>25335</v>
      </c>
      <c r="E2653" s="21">
        <v>80943.5</v>
      </c>
      <c r="F2653" s="20">
        <v>23</v>
      </c>
      <c r="G2653" s="20">
        <v>412.84</v>
      </c>
    </row>
    <row r="2654" spans="1:7" x14ac:dyDescent="0.35">
      <c r="A2654" s="20" t="s">
        <v>43</v>
      </c>
      <c r="B2654" s="20" t="s">
        <v>73</v>
      </c>
      <c r="C2654" s="20">
        <v>1978</v>
      </c>
      <c r="D2654" s="20">
        <v>27080</v>
      </c>
      <c r="E2654" s="21">
        <v>185933.1</v>
      </c>
      <c r="F2654" s="20">
        <v>21.8</v>
      </c>
      <c r="G2654" s="20">
        <v>127.25</v>
      </c>
    </row>
    <row r="2655" spans="1:7" x14ac:dyDescent="0.35">
      <c r="A2655" s="20" t="s">
        <v>45</v>
      </c>
      <c r="B2655" s="20" t="s">
        <v>73</v>
      </c>
      <c r="C2655" s="20">
        <v>1978</v>
      </c>
      <c r="D2655" s="20">
        <v>2695</v>
      </c>
      <c r="E2655" s="21">
        <v>19125.099999999999</v>
      </c>
      <c r="F2655" s="20">
        <v>22</v>
      </c>
      <c r="G2655" s="20">
        <v>109.3</v>
      </c>
    </row>
    <row r="2656" spans="1:7" x14ac:dyDescent="0.35">
      <c r="A2656" s="20" t="s">
        <v>46</v>
      </c>
      <c r="B2656" s="20" t="s">
        <v>73</v>
      </c>
      <c r="C2656" s="20">
        <v>1978</v>
      </c>
      <c r="D2656" s="20">
        <v>1215</v>
      </c>
      <c r="E2656" s="21">
        <v>7472.4</v>
      </c>
      <c r="F2656" s="20">
        <v>20.9</v>
      </c>
      <c r="G2656" s="20">
        <v>115.29</v>
      </c>
    </row>
    <row r="2657" spans="1:7" x14ac:dyDescent="0.35">
      <c r="A2657" s="20" t="s">
        <v>47</v>
      </c>
      <c r="B2657" s="20" t="s">
        <v>73</v>
      </c>
      <c r="C2657" s="20">
        <v>1978</v>
      </c>
      <c r="D2657" s="20">
        <v>61</v>
      </c>
      <c r="E2657" s="21">
        <v>240.1</v>
      </c>
      <c r="F2657" s="20">
        <v>22</v>
      </c>
      <c r="G2657" s="20">
        <v>461.78</v>
      </c>
    </row>
    <row r="2658" spans="1:7" x14ac:dyDescent="0.35">
      <c r="A2658" s="20" t="s">
        <v>85</v>
      </c>
      <c r="B2658" s="20" t="s">
        <v>73</v>
      </c>
      <c r="C2658" s="20">
        <v>1978</v>
      </c>
      <c r="D2658" s="20">
        <v>554</v>
      </c>
      <c r="E2658" s="21">
        <v>3631.2</v>
      </c>
      <c r="F2658" s="20">
        <v>21.2</v>
      </c>
      <c r="G2658" s="20">
        <v>109.71</v>
      </c>
    </row>
    <row r="2659" spans="1:7" x14ac:dyDescent="0.35">
      <c r="A2659" s="20" t="s">
        <v>87</v>
      </c>
      <c r="B2659" s="20" t="s">
        <v>73</v>
      </c>
      <c r="C2659" s="20">
        <v>1978</v>
      </c>
      <c r="D2659" s="20">
        <v>725</v>
      </c>
      <c r="E2659" s="21">
        <v>1822.7</v>
      </c>
      <c r="F2659" s="20">
        <v>22.7</v>
      </c>
      <c r="G2659" s="20">
        <v>310.67</v>
      </c>
    </row>
    <row r="2660" spans="1:7" x14ac:dyDescent="0.35">
      <c r="A2660" s="20" t="s">
        <v>75</v>
      </c>
      <c r="B2660" s="20" t="s">
        <v>73</v>
      </c>
      <c r="C2660" s="20">
        <v>1978</v>
      </c>
      <c r="D2660" s="20">
        <v>5402</v>
      </c>
      <c r="E2660" s="21">
        <v>21120.1</v>
      </c>
      <c r="F2660" s="20">
        <v>21.2</v>
      </c>
      <c r="G2660" s="20">
        <v>311.62</v>
      </c>
    </row>
    <row r="2661" spans="1:7" x14ac:dyDescent="0.35">
      <c r="A2661" s="20" t="s">
        <v>88</v>
      </c>
      <c r="B2661" s="20" t="s">
        <v>73</v>
      </c>
      <c r="C2661" s="20">
        <v>1978</v>
      </c>
      <c r="D2661" s="20">
        <v>4243</v>
      </c>
      <c r="E2661" s="21">
        <v>11262.8</v>
      </c>
      <c r="F2661" s="20">
        <v>23</v>
      </c>
      <c r="G2661" s="20">
        <v>286.76</v>
      </c>
    </row>
    <row r="2662" spans="1:7" x14ac:dyDescent="0.35">
      <c r="A2662" s="20" t="s">
        <v>119</v>
      </c>
      <c r="B2662" s="20" t="s">
        <v>73</v>
      </c>
      <c r="C2662" s="20">
        <v>1978</v>
      </c>
      <c r="D2662" s="20">
        <v>116</v>
      </c>
      <c r="E2662" s="21">
        <v>147.69999999999999</v>
      </c>
      <c r="F2662" s="20">
        <v>19.899999999999999</v>
      </c>
      <c r="G2662" s="20">
        <v>188.52</v>
      </c>
    </row>
    <row r="2663" spans="1:7" x14ac:dyDescent="0.35">
      <c r="A2663" s="20" t="s">
        <v>76</v>
      </c>
      <c r="B2663" s="20" t="s">
        <v>73</v>
      </c>
      <c r="C2663" s="20">
        <v>1978</v>
      </c>
      <c r="D2663" s="20">
        <v>18624</v>
      </c>
      <c r="E2663" s="21">
        <v>137798.79999999999</v>
      </c>
      <c r="F2663" s="20">
        <v>20.6</v>
      </c>
      <c r="G2663" s="20">
        <v>121.08</v>
      </c>
    </row>
    <row r="2664" spans="1:7" x14ac:dyDescent="0.35">
      <c r="A2664" s="20" t="s">
        <v>109</v>
      </c>
      <c r="B2664" s="20" t="s">
        <v>73</v>
      </c>
      <c r="C2664" s="20">
        <v>1978</v>
      </c>
      <c r="D2664" s="20">
        <v>131</v>
      </c>
      <c r="E2664" s="21">
        <v>280.2</v>
      </c>
      <c r="F2664" s="20">
        <v>21.8</v>
      </c>
      <c r="G2664" s="20">
        <v>130.53</v>
      </c>
    </row>
    <row r="2665" spans="1:7" x14ac:dyDescent="0.35">
      <c r="A2665" s="20" t="s">
        <v>53</v>
      </c>
      <c r="B2665" s="20" t="s">
        <v>73</v>
      </c>
      <c r="C2665" s="20">
        <v>1978</v>
      </c>
      <c r="D2665" s="20">
        <v>129</v>
      </c>
      <c r="E2665" s="21">
        <v>760.1</v>
      </c>
      <c r="F2665" s="20">
        <v>22.8</v>
      </c>
      <c r="G2665" s="20">
        <v>234.65</v>
      </c>
    </row>
    <row r="2666" spans="1:7" x14ac:dyDescent="0.35">
      <c r="A2666" s="20" t="s">
        <v>54</v>
      </c>
      <c r="B2666" s="20" t="s">
        <v>73</v>
      </c>
      <c r="C2666" s="20">
        <v>1978</v>
      </c>
      <c r="D2666" s="20">
        <v>3501</v>
      </c>
      <c r="E2666" s="21">
        <v>9676.2999999999993</v>
      </c>
      <c r="F2666" s="20">
        <v>23.5</v>
      </c>
      <c r="G2666" s="20">
        <v>426.89</v>
      </c>
    </row>
    <row r="2667" spans="1:7" x14ac:dyDescent="0.35">
      <c r="A2667" s="20" t="s">
        <v>55</v>
      </c>
      <c r="B2667" s="20" t="s">
        <v>73</v>
      </c>
      <c r="C2667" s="20">
        <v>1978</v>
      </c>
      <c r="D2667" s="20">
        <v>4600</v>
      </c>
      <c r="E2667" s="21">
        <v>27148</v>
      </c>
      <c r="F2667" s="20">
        <v>23</v>
      </c>
      <c r="G2667" s="20">
        <v>110.73</v>
      </c>
    </row>
    <row r="2668" spans="1:7" x14ac:dyDescent="0.35">
      <c r="A2668" s="20" t="s">
        <v>78</v>
      </c>
      <c r="B2668" s="20" t="s">
        <v>73</v>
      </c>
      <c r="C2668" s="20">
        <v>1978</v>
      </c>
      <c r="D2668" s="20">
        <v>1203</v>
      </c>
      <c r="E2668" s="21">
        <v>1292.9000000000001</v>
      </c>
      <c r="F2668" s="20">
        <v>21</v>
      </c>
      <c r="G2668" s="20">
        <v>130.91999999999999</v>
      </c>
    </row>
    <row r="2669" spans="1:7" x14ac:dyDescent="0.35">
      <c r="A2669" s="20" t="s">
        <v>79</v>
      </c>
      <c r="B2669" s="20" t="s">
        <v>73</v>
      </c>
      <c r="C2669" s="20">
        <v>1978</v>
      </c>
      <c r="D2669" s="20">
        <v>105</v>
      </c>
      <c r="E2669" s="21"/>
      <c r="F2669" s="20"/>
      <c r="G2669" s="20"/>
    </row>
    <row r="2670" spans="1:7" x14ac:dyDescent="0.35">
      <c r="A2670" s="20" t="s">
        <v>57</v>
      </c>
      <c r="B2670" s="20" t="s">
        <v>73</v>
      </c>
      <c r="C2670" s="20">
        <v>1978</v>
      </c>
      <c r="D2670" s="20">
        <v>542</v>
      </c>
      <c r="E2670" s="21">
        <v>2519.3000000000002</v>
      </c>
      <c r="F2670" s="20">
        <v>24.2</v>
      </c>
      <c r="G2670" s="20">
        <v>131.06</v>
      </c>
    </row>
    <row r="2671" spans="1:7" x14ac:dyDescent="0.35">
      <c r="A2671" s="20" t="s">
        <v>111</v>
      </c>
      <c r="B2671" s="20" t="s">
        <v>73</v>
      </c>
      <c r="C2671" s="20">
        <v>1978</v>
      </c>
      <c r="D2671" s="20">
        <v>260</v>
      </c>
      <c r="E2671" s="21">
        <v>1909.5</v>
      </c>
      <c r="F2671" s="20">
        <v>21</v>
      </c>
      <c r="G2671" s="20">
        <v>125</v>
      </c>
    </row>
    <row r="2672" spans="1:7" x14ac:dyDescent="0.35">
      <c r="A2672" s="20" t="s">
        <v>59</v>
      </c>
      <c r="B2672" s="20" t="s">
        <v>73</v>
      </c>
      <c r="C2672" s="20">
        <v>1978</v>
      </c>
      <c r="D2672" s="20">
        <v>13556</v>
      </c>
      <c r="E2672" s="21">
        <v>46641.8</v>
      </c>
      <c r="F2672" s="20">
        <v>23.2</v>
      </c>
      <c r="G2672" s="20">
        <v>214.42</v>
      </c>
    </row>
    <row r="2673" spans="1:7" x14ac:dyDescent="0.35">
      <c r="A2673" s="20" t="s">
        <v>60</v>
      </c>
      <c r="B2673" s="20" t="s">
        <v>73</v>
      </c>
      <c r="C2673" s="20">
        <v>1978</v>
      </c>
      <c r="D2673" s="20">
        <v>10211</v>
      </c>
      <c r="E2673" s="21">
        <v>24608.3</v>
      </c>
      <c r="F2673" s="20">
        <v>23.2</v>
      </c>
      <c r="G2673" s="20">
        <v>395.22</v>
      </c>
    </row>
    <row r="2674" spans="1:7" x14ac:dyDescent="0.35">
      <c r="A2674" s="20" t="s">
        <v>113</v>
      </c>
      <c r="B2674" s="20" t="s">
        <v>73</v>
      </c>
      <c r="C2674" s="20">
        <v>1978</v>
      </c>
      <c r="D2674" s="20">
        <v>684</v>
      </c>
      <c r="E2674" s="21">
        <v>3007.5</v>
      </c>
      <c r="F2674" s="20">
        <v>22.5</v>
      </c>
      <c r="G2674" s="20">
        <v>359.22</v>
      </c>
    </row>
    <row r="2675" spans="1:7" x14ac:dyDescent="0.35">
      <c r="A2675" s="20" t="s">
        <v>115</v>
      </c>
      <c r="B2675" s="20" t="s">
        <v>73</v>
      </c>
      <c r="C2675" s="20">
        <v>1978</v>
      </c>
      <c r="D2675" s="20">
        <v>154</v>
      </c>
      <c r="E2675" s="21">
        <v>504.1</v>
      </c>
      <c r="F2675" s="20">
        <v>22.4</v>
      </c>
      <c r="G2675" s="20">
        <v>354.46</v>
      </c>
    </row>
    <row r="2676" spans="1:7" x14ac:dyDescent="0.35">
      <c r="A2676" s="20" t="s">
        <v>63</v>
      </c>
      <c r="B2676" s="20" t="s">
        <v>73</v>
      </c>
      <c r="C2676" s="20">
        <v>1978</v>
      </c>
      <c r="D2676" s="20">
        <v>2690</v>
      </c>
      <c r="E2676" s="21">
        <v>14146.4</v>
      </c>
      <c r="F2676" s="20">
        <v>22.6</v>
      </c>
      <c r="G2676" s="20">
        <v>114.58</v>
      </c>
    </row>
    <row r="2677" spans="1:7" x14ac:dyDescent="0.35">
      <c r="A2677" s="20" t="s">
        <v>80</v>
      </c>
      <c r="B2677" s="20" t="s">
        <v>73</v>
      </c>
      <c r="C2677" s="20">
        <v>1978</v>
      </c>
      <c r="D2677" s="20">
        <v>11959</v>
      </c>
      <c r="E2677" s="21">
        <v>68.945999999999998</v>
      </c>
      <c r="F2677" s="20">
        <v>22.8</v>
      </c>
      <c r="G2677" s="20">
        <v>112.28</v>
      </c>
    </row>
    <row r="2678" spans="1:7" x14ac:dyDescent="0.35">
      <c r="A2678" s="20" t="s">
        <v>64</v>
      </c>
      <c r="B2678" s="20" t="s">
        <v>73</v>
      </c>
      <c r="C2678" s="20">
        <v>1978</v>
      </c>
      <c r="D2678" s="20">
        <v>18833</v>
      </c>
      <c r="E2678" s="21">
        <v>123267.2</v>
      </c>
      <c r="F2678" s="20">
        <v>22.2</v>
      </c>
      <c r="G2678" s="20">
        <v>120.05</v>
      </c>
    </row>
    <row r="2679" spans="1:7" x14ac:dyDescent="0.35">
      <c r="A2679" s="20" t="s">
        <v>90</v>
      </c>
      <c r="B2679" s="20" t="s">
        <v>73</v>
      </c>
      <c r="C2679" s="20">
        <v>1978</v>
      </c>
      <c r="D2679" s="20">
        <v>2704</v>
      </c>
      <c r="E2679" s="21">
        <v>19957.599999999999</v>
      </c>
      <c r="F2679" s="20">
        <v>20</v>
      </c>
      <c r="G2679" s="20">
        <v>118.74</v>
      </c>
    </row>
    <row r="2680" spans="1:7" x14ac:dyDescent="0.35">
      <c r="A2680" s="20" t="s">
        <v>65</v>
      </c>
      <c r="B2680" s="20" t="s">
        <v>73</v>
      </c>
      <c r="C2680" s="20">
        <v>1978</v>
      </c>
      <c r="D2680" s="20">
        <v>223</v>
      </c>
      <c r="E2680" s="21">
        <v>954.2</v>
      </c>
      <c r="F2680" s="20">
        <v>23.4</v>
      </c>
      <c r="G2680" s="20">
        <v>122.89</v>
      </c>
    </row>
    <row r="2681" spans="1:7" x14ac:dyDescent="0.35">
      <c r="A2681" s="20" t="s">
        <v>116</v>
      </c>
      <c r="B2681" s="20" t="s">
        <v>73</v>
      </c>
      <c r="C2681" s="20">
        <v>1978</v>
      </c>
      <c r="D2681" s="20">
        <v>281</v>
      </c>
      <c r="E2681" s="21">
        <v>1067.0999999999999</v>
      </c>
      <c r="F2681" s="20">
        <v>23.1</v>
      </c>
      <c r="G2681" s="20">
        <v>112.83</v>
      </c>
    </row>
    <row r="2682" spans="1:7" x14ac:dyDescent="0.35">
      <c r="A2682" s="20" t="s">
        <v>83</v>
      </c>
      <c r="B2682" s="20" t="s">
        <v>73</v>
      </c>
      <c r="C2682" s="20">
        <v>1978</v>
      </c>
      <c r="D2682" s="20">
        <v>19</v>
      </c>
      <c r="E2682" s="21">
        <v>86.2</v>
      </c>
      <c r="F2682" s="20">
        <v>22.7</v>
      </c>
      <c r="G2682" s="20"/>
    </row>
    <row r="2683" spans="1:7" x14ac:dyDescent="0.35">
      <c r="A2683" s="20" t="s">
        <v>82</v>
      </c>
      <c r="B2683" s="20" t="s">
        <v>73</v>
      </c>
      <c r="C2683" s="20">
        <v>1978</v>
      </c>
      <c r="D2683" s="20">
        <v>2193</v>
      </c>
      <c r="E2683" s="21">
        <v>13797.1</v>
      </c>
      <c r="F2683" s="20">
        <v>22.2</v>
      </c>
      <c r="G2683" s="20">
        <v>107.88</v>
      </c>
    </row>
    <row r="2684" spans="1:7" x14ac:dyDescent="0.35">
      <c r="A2684" s="20" t="s">
        <v>91</v>
      </c>
      <c r="B2684" s="20" t="s">
        <v>73</v>
      </c>
      <c r="C2684" s="20">
        <v>1978</v>
      </c>
      <c r="D2684" s="20">
        <v>1289</v>
      </c>
      <c r="E2684" s="21">
        <v>6468.9</v>
      </c>
      <c r="F2684" s="20">
        <v>23.5</v>
      </c>
      <c r="G2684" s="20">
        <v>126.57</v>
      </c>
    </row>
    <row r="2685" spans="1:7" x14ac:dyDescent="0.35">
      <c r="A2685" s="20" t="s">
        <v>122</v>
      </c>
      <c r="B2685" s="20" t="s">
        <v>73</v>
      </c>
      <c r="C2685" s="20">
        <v>1978</v>
      </c>
      <c r="D2685" s="20">
        <v>89</v>
      </c>
      <c r="E2685" s="21">
        <v>338.5</v>
      </c>
      <c r="F2685" s="20">
        <v>25.1</v>
      </c>
      <c r="G2685" s="20">
        <v>100</v>
      </c>
    </row>
    <row r="2686" spans="1:7" x14ac:dyDescent="0.35">
      <c r="A2686" s="20" t="s">
        <v>68</v>
      </c>
      <c r="B2686" s="20" t="s">
        <v>73</v>
      </c>
      <c r="C2686" s="20">
        <v>1978</v>
      </c>
      <c r="D2686" s="20">
        <v>30449</v>
      </c>
      <c r="E2686" s="21">
        <v>93088.4</v>
      </c>
      <c r="F2686" s="20">
        <v>22.4</v>
      </c>
      <c r="G2686" s="20">
        <v>285.33999999999997</v>
      </c>
    </row>
    <row r="2687" spans="1:7" x14ac:dyDescent="0.35">
      <c r="A2687" s="20" t="s">
        <v>30</v>
      </c>
      <c r="B2687" s="20" t="s">
        <v>28</v>
      </c>
      <c r="C2687" s="20">
        <v>1977</v>
      </c>
      <c r="D2687" s="20">
        <v>1806</v>
      </c>
      <c r="E2687" s="21">
        <v>13225.9</v>
      </c>
      <c r="F2687" s="20">
        <v>17.3</v>
      </c>
      <c r="G2687" s="20">
        <v>129.66</v>
      </c>
    </row>
    <row r="2688" spans="1:7" x14ac:dyDescent="0.35">
      <c r="A2688" s="20" t="s">
        <v>31</v>
      </c>
      <c r="B2688" s="20" t="s">
        <v>28</v>
      </c>
      <c r="C2688" s="20">
        <v>1977</v>
      </c>
      <c r="D2688" s="20">
        <v>10283</v>
      </c>
      <c r="E2688" s="21">
        <v>17005.099999999999</v>
      </c>
      <c r="F2688" s="20">
        <v>22.3</v>
      </c>
      <c r="G2688" s="20">
        <v>754.43</v>
      </c>
    </row>
    <row r="2689" spans="1:7" x14ac:dyDescent="0.35">
      <c r="A2689" s="20" t="s">
        <v>118</v>
      </c>
      <c r="B2689" s="20" t="s">
        <v>28</v>
      </c>
      <c r="C2689" s="20">
        <v>1977</v>
      </c>
      <c r="D2689" s="20">
        <v>64</v>
      </c>
      <c r="E2689" s="21"/>
      <c r="F2689" s="20"/>
      <c r="G2689" s="20"/>
    </row>
    <row r="2690" spans="1:7" x14ac:dyDescent="0.35">
      <c r="A2690" s="20" t="s">
        <v>3</v>
      </c>
      <c r="B2690" s="20" t="s">
        <v>28</v>
      </c>
      <c r="C2690" s="20">
        <v>1977</v>
      </c>
      <c r="D2690" s="20">
        <v>20159</v>
      </c>
      <c r="E2690" s="21">
        <v>109482</v>
      </c>
      <c r="F2690" s="20">
        <v>19.8</v>
      </c>
      <c r="G2690" s="20">
        <v>218.01</v>
      </c>
    </row>
    <row r="2691" spans="1:7" x14ac:dyDescent="0.35">
      <c r="A2691" s="20" t="s">
        <v>97</v>
      </c>
      <c r="B2691" s="20" t="s">
        <v>28</v>
      </c>
      <c r="C2691" s="20">
        <v>1977</v>
      </c>
      <c r="D2691" s="20">
        <v>2791</v>
      </c>
      <c r="E2691" s="21">
        <v>16474.099999999999</v>
      </c>
      <c r="F2691" s="20">
        <v>20.2</v>
      </c>
      <c r="G2691" s="20">
        <v>150.13999999999999</v>
      </c>
    </row>
    <row r="2692" spans="1:7" x14ac:dyDescent="0.35">
      <c r="A2692" s="20" t="s">
        <v>106</v>
      </c>
      <c r="B2692" s="20" t="s">
        <v>28</v>
      </c>
      <c r="C2692" s="20">
        <v>1977</v>
      </c>
      <c r="D2692" s="20">
        <v>364</v>
      </c>
      <c r="E2692" s="21">
        <v>1385.7</v>
      </c>
      <c r="F2692" s="20">
        <v>20</v>
      </c>
      <c r="G2692" s="20">
        <v>100</v>
      </c>
    </row>
    <row r="2693" spans="1:7" x14ac:dyDescent="0.35">
      <c r="A2693" s="20" t="s">
        <v>107</v>
      </c>
      <c r="B2693" s="20" t="s">
        <v>28</v>
      </c>
      <c r="C2693" s="20">
        <v>1977</v>
      </c>
      <c r="D2693" s="20">
        <v>462</v>
      </c>
      <c r="E2693" s="21">
        <v>1648</v>
      </c>
      <c r="F2693" s="20">
        <v>21.5</v>
      </c>
      <c r="G2693" s="20">
        <v>217.3</v>
      </c>
    </row>
    <row r="2694" spans="1:7" x14ac:dyDescent="0.35">
      <c r="A2694" s="20" t="s">
        <v>108</v>
      </c>
      <c r="B2694" s="20" t="s">
        <v>28</v>
      </c>
      <c r="C2694" s="20">
        <v>1977</v>
      </c>
      <c r="D2694" s="20">
        <v>305</v>
      </c>
      <c r="E2694" s="21">
        <v>510.2</v>
      </c>
      <c r="F2694" s="20">
        <v>18.399999999999999</v>
      </c>
      <c r="G2694" s="20"/>
    </row>
    <row r="2695" spans="1:7" x14ac:dyDescent="0.35">
      <c r="A2695" s="20" t="s">
        <v>4</v>
      </c>
      <c r="B2695" s="20" t="s">
        <v>28</v>
      </c>
      <c r="C2695" s="20">
        <v>1977</v>
      </c>
      <c r="D2695" s="20">
        <v>26357</v>
      </c>
      <c r="E2695" s="21">
        <v>195461.7</v>
      </c>
      <c r="F2695" s="20">
        <v>20.3</v>
      </c>
      <c r="G2695" s="20">
        <v>156.26</v>
      </c>
    </row>
    <row r="2696" spans="1:7" x14ac:dyDescent="0.35">
      <c r="A2696" s="20" t="s">
        <v>5</v>
      </c>
      <c r="B2696" s="20" t="s">
        <v>28</v>
      </c>
      <c r="C2696" s="20">
        <v>1977</v>
      </c>
      <c r="D2696" s="20">
        <v>2204</v>
      </c>
      <c r="E2696" s="21">
        <v>3614.5</v>
      </c>
      <c r="F2696" s="20">
        <v>22</v>
      </c>
      <c r="G2696" s="20">
        <v>701.63</v>
      </c>
    </row>
    <row r="2697" spans="1:7" x14ac:dyDescent="0.35">
      <c r="A2697" s="20" t="s">
        <v>98</v>
      </c>
      <c r="B2697" s="20" t="s">
        <v>28</v>
      </c>
      <c r="C2697" s="20">
        <v>1977</v>
      </c>
      <c r="D2697" s="20">
        <v>1784</v>
      </c>
      <c r="E2697" s="21">
        <v>6294.8</v>
      </c>
      <c r="F2697" s="20">
        <v>20.9</v>
      </c>
      <c r="G2697" s="20">
        <v>414.94</v>
      </c>
    </row>
    <row r="2698" spans="1:7" x14ac:dyDescent="0.35">
      <c r="A2698" s="20" t="s">
        <v>99</v>
      </c>
      <c r="B2698" s="20" t="s">
        <v>28</v>
      </c>
      <c r="C2698" s="20">
        <v>1977</v>
      </c>
      <c r="D2698" s="20">
        <v>321</v>
      </c>
      <c r="E2698" s="21">
        <v>2259.3000000000002</v>
      </c>
      <c r="F2698" s="20">
        <v>18.399999999999999</v>
      </c>
      <c r="G2698" s="20">
        <v>247.16</v>
      </c>
    </row>
    <row r="2699" spans="1:7" x14ac:dyDescent="0.35">
      <c r="A2699" s="20" t="s">
        <v>8</v>
      </c>
      <c r="B2699" s="20" t="s">
        <v>28</v>
      </c>
      <c r="C2699" s="20">
        <v>1977</v>
      </c>
      <c r="D2699" s="20">
        <v>921</v>
      </c>
      <c r="E2699" s="21">
        <v>3412.3</v>
      </c>
      <c r="F2699" s="20"/>
      <c r="G2699" s="20">
        <v>227.44</v>
      </c>
    </row>
    <row r="2700" spans="1:7" x14ac:dyDescent="0.35">
      <c r="A2700" s="20" t="s">
        <v>121</v>
      </c>
      <c r="B2700" s="20" t="s">
        <v>28</v>
      </c>
      <c r="C2700" s="20">
        <v>1977</v>
      </c>
      <c r="D2700" s="20">
        <v>148</v>
      </c>
      <c r="E2700" s="21">
        <v>557.1</v>
      </c>
      <c r="F2700" s="20">
        <v>19.899999999999999</v>
      </c>
      <c r="G2700" s="20">
        <v>125</v>
      </c>
    </row>
    <row r="2701" spans="1:7" x14ac:dyDescent="0.35">
      <c r="A2701" s="20" t="s">
        <v>33</v>
      </c>
      <c r="B2701" s="20" t="s">
        <v>28</v>
      </c>
      <c r="C2701" s="20">
        <v>1977</v>
      </c>
      <c r="D2701" s="20">
        <v>660</v>
      </c>
      <c r="E2701" s="21">
        <v>4381.1000000000004</v>
      </c>
      <c r="F2701" s="20">
        <v>21.5</v>
      </c>
      <c r="G2701" s="20">
        <v>193.88</v>
      </c>
    </row>
    <row r="2702" spans="1:7" x14ac:dyDescent="0.35">
      <c r="A2702" s="20" t="s">
        <v>34</v>
      </c>
      <c r="B2702" s="20" t="s">
        <v>28</v>
      </c>
      <c r="C2702" s="20">
        <v>1977</v>
      </c>
      <c r="D2702" s="20">
        <v>4588</v>
      </c>
      <c r="E2702" s="21">
        <v>32276.9</v>
      </c>
      <c r="F2702" s="20">
        <v>18.3</v>
      </c>
      <c r="G2702" s="20">
        <v>107.39</v>
      </c>
    </row>
    <row r="2703" spans="1:7" x14ac:dyDescent="0.35">
      <c r="A2703" s="20" t="s">
        <v>133</v>
      </c>
      <c r="B2703" s="20" t="s">
        <v>28</v>
      </c>
      <c r="C2703" s="20">
        <v>1977</v>
      </c>
      <c r="D2703" s="20">
        <v>207</v>
      </c>
      <c r="E2703" s="21">
        <v>1345.8</v>
      </c>
      <c r="F2703" s="20">
        <v>19.399999999999999</v>
      </c>
      <c r="G2703" s="20">
        <v>85.76</v>
      </c>
    </row>
    <row r="2704" spans="1:7" x14ac:dyDescent="0.35">
      <c r="A2704" s="20" t="s">
        <v>125</v>
      </c>
      <c r="B2704" s="20" t="s">
        <v>28</v>
      </c>
      <c r="C2704" s="20">
        <v>1977</v>
      </c>
      <c r="D2704" s="20">
        <v>419</v>
      </c>
      <c r="E2704" s="21">
        <v>1924.5</v>
      </c>
      <c r="F2704" s="20">
        <v>22.6</v>
      </c>
      <c r="G2704" s="20">
        <v>100</v>
      </c>
    </row>
    <row r="2705" spans="1:7" x14ac:dyDescent="0.35">
      <c r="A2705" s="20" t="s">
        <v>13</v>
      </c>
      <c r="B2705" s="20" t="s">
        <v>28</v>
      </c>
      <c r="C2705" s="20">
        <v>1977</v>
      </c>
      <c r="D2705" s="20">
        <v>1380</v>
      </c>
      <c r="E2705" s="21">
        <v>3193.5</v>
      </c>
      <c r="F2705" s="20">
        <v>21</v>
      </c>
      <c r="G2705" s="20">
        <v>427.63</v>
      </c>
    </row>
    <row r="2706" spans="1:7" x14ac:dyDescent="0.35">
      <c r="A2706" s="20" t="s">
        <v>114</v>
      </c>
      <c r="B2706" s="20" t="s">
        <v>28</v>
      </c>
      <c r="C2706" s="20">
        <v>1977</v>
      </c>
      <c r="D2706" s="20">
        <v>72</v>
      </c>
      <c r="E2706" s="21">
        <v>187.4</v>
      </c>
      <c r="F2706" s="20">
        <v>20.100000000000001</v>
      </c>
      <c r="G2706" s="20"/>
    </row>
    <row r="2707" spans="1:7" x14ac:dyDescent="0.35">
      <c r="A2707" s="20" t="s">
        <v>15</v>
      </c>
      <c r="B2707" s="20" t="s">
        <v>28</v>
      </c>
      <c r="C2707" s="20">
        <v>1977</v>
      </c>
      <c r="D2707" s="20">
        <v>3570</v>
      </c>
      <c r="E2707" s="21">
        <v>7755.7</v>
      </c>
      <c r="F2707" s="20">
        <v>22.2</v>
      </c>
      <c r="G2707" s="20">
        <v>383.55</v>
      </c>
    </row>
    <row r="2708" spans="1:7" x14ac:dyDescent="0.35">
      <c r="A2708" s="20" t="s">
        <v>36</v>
      </c>
      <c r="B2708" s="20" t="s">
        <v>28</v>
      </c>
      <c r="C2708" s="20">
        <v>1977</v>
      </c>
      <c r="D2708" s="20">
        <v>804</v>
      </c>
      <c r="E2708" s="21">
        <v>2978.7</v>
      </c>
      <c r="F2708" s="20">
        <v>20.3</v>
      </c>
      <c r="G2708" s="20">
        <v>263.08999999999997</v>
      </c>
    </row>
    <row r="2709" spans="1:7" x14ac:dyDescent="0.35">
      <c r="A2709" s="20" t="s">
        <v>17</v>
      </c>
      <c r="B2709" s="20" t="s">
        <v>28</v>
      </c>
      <c r="C2709" s="20">
        <v>1977</v>
      </c>
      <c r="D2709" s="20">
        <v>2914</v>
      </c>
      <c r="E2709" s="21">
        <v>10939.6</v>
      </c>
      <c r="F2709" s="20">
        <v>21.1</v>
      </c>
      <c r="G2709" s="20">
        <v>189.23</v>
      </c>
    </row>
    <row r="2710" spans="1:7" x14ac:dyDescent="0.35">
      <c r="A2710" s="20" t="s">
        <v>100</v>
      </c>
      <c r="B2710" s="20" t="s">
        <v>28</v>
      </c>
      <c r="C2710" s="20">
        <v>1977</v>
      </c>
      <c r="D2710" s="20">
        <v>1506</v>
      </c>
      <c r="E2710" s="21">
        <v>9638.5</v>
      </c>
      <c r="F2710" s="20">
        <v>19.5</v>
      </c>
      <c r="G2710" s="20">
        <v>108.68</v>
      </c>
    </row>
    <row r="2711" spans="1:7" x14ac:dyDescent="0.35">
      <c r="A2711" s="20" t="s">
        <v>101</v>
      </c>
      <c r="B2711" s="20" t="s">
        <v>28</v>
      </c>
      <c r="C2711" s="20">
        <v>1977</v>
      </c>
      <c r="D2711" s="20">
        <v>1339</v>
      </c>
      <c r="E2711" s="21">
        <v>3852</v>
      </c>
      <c r="F2711" s="20">
        <v>20.9</v>
      </c>
      <c r="G2711" s="20">
        <v>374.58</v>
      </c>
    </row>
    <row r="2712" spans="1:7" x14ac:dyDescent="0.35">
      <c r="A2712" s="20" t="s">
        <v>38</v>
      </c>
      <c r="B2712" s="20" t="s">
        <v>28</v>
      </c>
      <c r="C2712" s="20">
        <v>1977</v>
      </c>
      <c r="D2712" s="20">
        <v>7985</v>
      </c>
      <c r="E2712" s="21">
        <v>15506.9</v>
      </c>
      <c r="F2712" s="20">
        <v>21.6</v>
      </c>
      <c r="G2712" s="20">
        <v>506.47</v>
      </c>
    </row>
    <row r="2713" spans="1:7" x14ac:dyDescent="0.35">
      <c r="A2713" s="20" t="s">
        <v>102</v>
      </c>
      <c r="B2713" s="20" t="s">
        <v>73</v>
      </c>
      <c r="C2713" s="20">
        <v>1977</v>
      </c>
      <c r="D2713" s="20">
        <v>364</v>
      </c>
      <c r="E2713" s="21">
        <v>881.1</v>
      </c>
      <c r="F2713" s="20">
        <v>22.2</v>
      </c>
      <c r="G2713" s="20">
        <v>109.65</v>
      </c>
    </row>
    <row r="2714" spans="1:7" x14ac:dyDescent="0.35">
      <c r="A2714" s="20" t="s">
        <v>74</v>
      </c>
      <c r="B2714" s="20" t="s">
        <v>73</v>
      </c>
      <c r="C2714" s="20">
        <v>1977</v>
      </c>
      <c r="D2714" s="20">
        <v>5765</v>
      </c>
      <c r="E2714" s="21">
        <v>4999.3</v>
      </c>
      <c r="F2714" s="20">
        <v>20.7</v>
      </c>
      <c r="G2714" s="20">
        <v>91.86</v>
      </c>
    </row>
    <row r="2715" spans="1:7" x14ac:dyDescent="0.35">
      <c r="A2715" s="20" t="s">
        <v>104</v>
      </c>
      <c r="B2715" s="20" t="s">
        <v>73</v>
      </c>
      <c r="C2715" s="20">
        <v>1977</v>
      </c>
      <c r="D2715" s="20">
        <v>71</v>
      </c>
      <c r="E2715" s="21">
        <v>181.6</v>
      </c>
      <c r="F2715" s="20">
        <v>23</v>
      </c>
      <c r="G2715" s="20">
        <v>100</v>
      </c>
    </row>
    <row r="2716" spans="1:7" x14ac:dyDescent="0.35">
      <c r="A2716" s="20" t="s">
        <v>40</v>
      </c>
      <c r="B2716" s="20" t="s">
        <v>73</v>
      </c>
      <c r="C2716" s="20">
        <v>1977</v>
      </c>
      <c r="D2716" s="20">
        <v>20958</v>
      </c>
      <c r="E2716" s="21">
        <v>115891.4</v>
      </c>
      <c r="F2716" s="20">
        <v>22.3</v>
      </c>
      <c r="G2716" s="20">
        <v>118.28</v>
      </c>
    </row>
    <row r="2717" spans="1:7" x14ac:dyDescent="0.35">
      <c r="A2717" s="20" t="s">
        <v>105</v>
      </c>
      <c r="B2717" s="20" t="s">
        <v>73</v>
      </c>
      <c r="C2717" s="20">
        <v>1977</v>
      </c>
      <c r="D2717" s="20">
        <v>105</v>
      </c>
      <c r="E2717" s="21">
        <v>460.7</v>
      </c>
      <c r="F2717" s="20">
        <v>22.7</v>
      </c>
      <c r="G2717" s="20">
        <v>125.86</v>
      </c>
    </row>
    <row r="2718" spans="1:7" x14ac:dyDescent="0.35">
      <c r="A2718" s="20" t="s">
        <v>41</v>
      </c>
      <c r="B2718" s="20" t="s">
        <v>73</v>
      </c>
      <c r="C2718" s="20">
        <v>1977</v>
      </c>
      <c r="D2718" s="20">
        <v>50</v>
      </c>
      <c r="E2718" s="21">
        <v>85.4</v>
      </c>
      <c r="F2718" s="20">
        <v>23.1</v>
      </c>
      <c r="G2718" s="20">
        <v>680.11</v>
      </c>
    </row>
    <row r="2719" spans="1:7" x14ac:dyDescent="0.35">
      <c r="A2719" s="20" t="s">
        <v>42</v>
      </c>
      <c r="B2719" s="20" t="s">
        <v>73</v>
      </c>
      <c r="C2719" s="20">
        <v>1977</v>
      </c>
      <c r="D2719" s="20">
        <v>26016</v>
      </c>
      <c r="E2719" s="21">
        <v>56557.2</v>
      </c>
      <c r="F2719" s="20">
        <v>22.8</v>
      </c>
      <c r="G2719" s="20">
        <v>468.93</v>
      </c>
    </row>
    <row r="2720" spans="1:7" x14ac:dyDescent="0.35">
      <c r="A2720" s="20" t="s">
        <v>43</v>
      </c>
      <c r="B2720" s="20" t="s">
        <v>73</v>
      </c>
      <c r="C2720" s="20">
        <v>1977</v>
      </c>
      <c r="D2720" s="20">
        <v>27823</v>
      </c>
      <c r="E2720" s="21">
        <v>190522.5</v>
      </c>
      <c r="F2720" s="20">
        <v>21.7</v>
      </c>
      <c r="G2720" s="20">
        <v>111.85</v>
      </c>
    </row>
    <row r="2721" spans="1:7" x14ac:dyDescent="0.35">
      <c r="A2721" s="20" t="s">
        <v>45</v>
      </c>
      <c r="B2721" s="20" t="s">
        <v>73</v>
      </c>
      <c r="C2721" s="20">
        <v>1977</v>
      </c>
      <c r="D2721" s="20">
        <v>2461</v>
      </c>
      <c r="E2721" s="21">
        <v>10686.8</v>
      </c>
      <c r="F2721" s="20">
        <v>23.2</v>
      </c>
      <c r="G2721" s="20">
        <v>106.34</v>
      </c>
    </row>
    <row r="2722" spans="1:7" x14ac:dyDescent="0.35">
      <c r="A2722" s="20" t="s">
        <v>46</v>
      </c>
      <c r="B2722" s="20" t="s">
        <v>73</v>
      </c>
      <c r="C2722" s="20">
        <v>1977</v>
      </c>
      <c r="D2722" s="20">
        <v>176</v>
      </c>
      <c r="E2722" s="21">
        <v>2576.4</v>
      </c>
      <c r="F2722" s="20">
        <v>24.7</v>
      </c>
      <c r="G2722" s="20">
        <v>113.9</v>
      </c>
    </row>
    <row r="2723" spans="1:7" x14ac:dyDescent="0.35">
      <c r="A2723" s="20" t="s">
        <v>47</v>
      </c>
      <c r="B2723" s="20" t="s">
        <v>73</v>
      </c>
      <c r="C2723" s="20">
        <v>1977</v>
      </c>
      <c r="D2723" s="20">
        <v>48</v>
      </c>
      <c r="E2723" s="21">
        <v>241</v>
      </c>
      <c r="F2723" s="20">
        <v>20.2</v>
      </c>
      <c r="G2723" s="20">
        <v>195.48</v>
      </c>
    </row>
    <row r="2724" spans="1:7" x14ac:dyDescent="0.35">
      <c r="A2724" s="20" t="s">
        <v>85</v>
      </c>
      <c r="B2724" s="20" t="s">
        <v>73</v>
      </c>
      <c r="C2724" s="20">
        <v>1977</v>
      </c>
      <c r="D2724" s="20">
        <v>586</v>
      </c>
      <c r="E2724" s="21">
        <v>4970.3</v>
      </c>
      <c r="F2724" s="20">
        <v>20.8</v>
      </c>
      <c r="G2724" s="20">
        <v>93.62</v>
      </c>
    </row>
    <row r="2725" spans="1:7" x14ac:dyDescent="0.35">
      <c r="A2725" s="20" t="s">
        <v>87</v>
      </c>
      <c r="B2725" s="20" t="s">
        <v>73</v>
      </c>
      <c r="C2725" s="20">
        <v>1977</v>
      </c>
      <c r="D2725" s="20">
        <v>799</v>
      </c>
      <c r="E2725" s="21">
        <v>1789.3</v>
      </c>
      <c r="F2725" s="20">
        <v>21.8</v>
      </c>
      <c r="G2725" s="20">
        <v>310.11</v>
      </c>
    </row>
    <row r="2726" spans="1:7" x14ac:dyDescent="0.35">
      <c r="A2726" s="20" t="s">
        <v>75</v>
      </c>
      <c r="B2726" s="20" t="s">
        <v>73</v>
      </c>
      <c r="C2726" s="20">
        <v>1977</v>
      </c>
      <c r="D2726" s="20">
        <v>5670</v>
      </c>
      <c r="E2726" s="21">
        <v>16144.7</v>
      </c>
      <c r="F2726" s="20">
        <v>20.7</v>
      </c>
      <c r="G2726" s="20">
        <v>302.02999999999997</v>
      </c>
    </row>
    <row r="2727" spans="1:7" x14ac:dyDescent="0.35">
      <c r="A2727" s="20" t="s">
        <v>88</v>
      </c>
      <c r="B2727" s="20" t="s">
        <v>73</v>
      </c>
      <c r="C2727" s="20">
        <v>1977</v>
      </c>
      <c r="D2727" s="20">
        <v>4217</v>
      </c>
      <c r="E2727" s="21">
        <v>7719.2</v>
      </c>
      <c r="F2727" s="20">
        <v>22.6</v>
      </c>
      <c r="G2727" s="20">
        <v>339.48</v>
      </c>
    </row>
    <row r="2728" spans="1:7" x14ac:dyDescent="0.35">
      <c r="A2728" s="20" t="s">
        <v>119</v>
      </c>
      <c r="B2728" s="20" t="s">
        <v>73</v>
      </c>
      <c r="C2728" s="20">
        <v>1977</v>
      </c>
      <c r="D2728" s="20">
        <v>140</v>
      </c>
      <c r="E2728" s="21">
        <v>202.3</v>
      </c>
      <c r="F2728" s="20">
        <v>20.100000000000001</v>
      </c>
      <c r="G2728" s="20">
        <v>185.92</v>
      </c>
    </row>
    <row r="2729" spans="1:7" x14ac:dyDescent="0.35">
      <c r="A2729" s="20" t="s">
        <v>76</v>
      </c>
      <c r="B2729" s="20" t="s">
        <v>73</v>
      </c>
      <c r="C2729" s="20">
        <v>1977</v>
      </c>
      <c r="D2729" s="20">
        <v>18835</v>
      </c>
      <c r="E2729" s="21">
        <v>132363.4</v>
      </c>
      <c r="F2729" s="20">
        <v>21.6</v>
      </c>
      <c r="G2729" s="20">
        <v>108.57</v>
      </c>
    </row>
    <row r="2730" spans="1:7" x14ac:dyDescent="0.35">
      <c r="A2730" s="20" t="s">
        <v>109</v>
      </c>
      <c r="B2730" s="20" t="s">
        <v>73</v>
      </c>
      <c r="C2730" s="20">
        <v>1977</v>
      </c>
      <c r="D2730" s="20">
        <v>113</v>
      </c>
      <c r="E2730" s="21">
        <v>194.8</v>
      </c>
      <c r="F2730" s="20">
        <v>21.6</v>
      </c>
      <c r="G2730" s="20"/>
    </row>
    <row r="2731" spans="1:7" x14ac:dyDescent="0.35">
      <c r="A2731" s="20" t="s">
        <v>53</v>
      </c>
      <c r="B2731" s="20" t="s">
        <v>73</v>
      </c>
      <c r="C2731" s="20">
        <v>1977</v>
      </c>
      <c r="D2731" s="20">
        <v>214</v>
      </c>
      <c r="E2731" s="21">
        <v>787.4</v>
      </c>
      <c r="F2731" s="20">
        <v>24.2</v>
      </c>
      <c r="G2731" s="20">
        <v>169</v>
      </c>
    </row>
    <row r="2732" spans="1:7" x14ac:dyDescent="0.35">
      <c r="A2732" s="20" t="s">
        <v>54</v>
      </c>
      <c r="B2732" s="20" t="s">
        <v>73</v>
      </c>
      <c r="C2732" s="20">
        <v>1977</v>
      </c>
      <c r="D2732" s="20">
        <v>4302</v>
      </c>
      <c r="E2732" s="21">
        <v>3921</v>
      </c>
      <c r="F2732" s="20">
        <v>23.5</v>
      </c>
      <c r="G2732" s="20">
        <v>489.52</v>
      </c>
    </row>
    <row r="2733" spans="1:7" x14ac:dyDescent="0.35">
      <c r="A2733" s="20" t="s">
        <v>55</v>
      </c>
      <c r="B2733" s="20" t="s">
        <v>73</v>
      </c>
      <c r="C2733" s="20">
        <v>1977</v>
      </c>
      <c r="D2733" s="20">
        <v>5016</v>
      </c>
      <c r="E2733" s="21">
        <v>30549</v>
      </c>
      <c r="F2733" s="20">
        <v>23</v>
      </c>
      <c r="G2733" s="20">
        <v>100.98</v>
      </c>
    </row>
    <row r="2734" spans="1:7" x14ac:dyDescent="0.35">
      <c r="A2734" s="20" t="s">
        <v>78</v>
      </c>
      <c r="B2734" s="20" t="s">
        <v>73</v>
      </c>
      <c r="C2734" s="20">
        <v>1977</v>
      </c>
      <c r="D2734" s="20">
        <v>1455</v>
      </c>
      <c r="E2734" s="21">
        <v>2579.6</v>
      </c>
      <c r="F2734" s="20">
        <v>22</v>
      </c>
      <c r="G2734" s="20">
        <v>109.78</v>
      </c>
    </row>
    <row r="2735" spans="1:7" x14ac:dyDescent="0.35">
      <c r="A2735" s="20" t="s">
        <v>79</v>
      </c>
      <c r="B2735" s="20" t="s">
        <v>73</v>
      </c>
      <c r="C2735" s="20">
        <v>1977</v>
      </c>
      <c r="D2735" s="20">
        <v>102</v>
      </c>
      <c r="E2735" s="21">
        <v>32.1</v>
      </c>
      <c r="F2735" s="20">
        <v>21.6</v>
      </c>
      <c r="G2735" s="20"/>
    </row>
    <row r="2736" spans="1:7" x14ac:dyDescent="0.35">
      <c r="A2736" s="20" t="s">
        <v>57</v>
      </c>
      <c r="B2736" s="20" t="s">
        <v>73</v>
      </c>
      <c r="C2736" s="20">
        <v>1977</v>
      </c>
      <c r="D2736" s="20">
        <v>436</v>
      </c>
      <c r="E2736" s="21">
        <v>2437.9</v>
      </c>
      <c r="F2736" s="20">
        <v>25</v>
      </c>
      <c r="G2736" s="20">
        <v>120.62</v>
      </c>
    </row>
    <row r="2737" spans="1:7" x14ac:dyDescent="0.35">
      <c r="A2737" s="20" t="s">
        <v>111</v>
      </c>
      <c r="B2737" s="20" t="s">
        <v>73</v>
      </c>
      <c r="C2737" s="20">
        <v>1977</v>
      </c>
      <c r="D2737" s="20">
        <v>260</v>
      </c>
      <c r="E2737" s="21">
        <v>2258.6999999999998</v>
      </c>
      <c r="F2737" s="20">
        <v>19.8</v>
      </c>
      <c r="G2737" s="20"/>
    </row>
    <row r="2738" spans="1:7" x14ac:dyDescent="0.35">
      <c r="A2738" s="20" t="s">
        <v>126</v>
      </c>
      <c r="B2738" s="20" t="s">
        <v>73</v>
      </c>
      <c r="C2738" s="20">
        <v>1977</v>
      </c>
      <c r="D2738" s="20">
        <v>55</v>
      </c>
      <c r="E2738" s="21">
        <v>37.6</v>
      </c>
      <c r="F2738" s="20">
        <v>23</v>
      </c>
      <c r="G2738" s="20"/>
    </row>
    <row r="2739" spans="1:7" x14ac:dyDescent="0.35">
      <c r="A2739" s="20" t="s">
        <v>59</v>
      </c>
      <c r="B2739" s="20" t="s">
        <v>73</v>
      </c>
      <c r="C2739" s="20">
        <v>1977</v>
      </c>
      <c r="D2739" s="20">
        <v>13877</v>
      </c>
      <c r="E2739" s="21">
        <v>46834.8</v>
      </c>
      <c r="F2739" s="20">
        <v>22.3</v>
      </c>
      <c r="G2739" s="20">
        <v>186.41</v>
      </c>
    </row>
    <row r="2740" spans="1:7" x14ac:dyDescent="0.35">
      <c r="A2740" s="20" t="s">
        <v>60</v>
      </c>
      <c r="B2740" s="20" t="s">
        <v>73</v>
      </c>
      <c r="C2740" s="20">
        <v>1977</v>
      </c>
      <c r="D2740" s="20">
        <v>9420</v>
      </c>
      <c r="E2740" s="21">
        <v>18444.3</v>
      </c>
      <c r="F2740" s="20">
        <v>22.8</v>
      </c>
      <c r="G2740" s="20">
        <v>427.65</v>
      </c>
    </row>
    <row r="2741" spans="1:7" x14ac:dyDescent="0.35">
      <c r="A2741" s="20" t="s">
        <v>113</v>
      </c>
      <c r="B2741" s="20" t="s">
        <v>73</v>
      </c>
      <c r="C2741" s="20">
        <v>1977</v>
      </c>
      <c r="D2741" s="20">
        <v>662</v>
      </c>
      <c r="E2741" s="21">
        <v>1981.3</v>
      </c>
      <c r="F2741" s="20">
        <v>22.2</v>
      </c>
      <c r="G2741" s="20">
        <v>336.12</v>
      </c>
    </row>
    <row r="2742" spans="1:7" x14ac:dyDescent="0.35">
      <c r="A2742" s="20" t="s">
        <v>115</v>
      </c>
      <c r="B2742" s="20" t="s">
        <v>73</v>
      </c>
      <c r="C2742" s="20">
        <v>1977</v>
      </c>
      <c r="D2742" s="20">
        <v>173</v>
      </c>
      <c r="E2742" s="21">
        <v>402.1</v>
      </c>
      <c r="F2742" s="20">
        <v>21</v>
      </c>
      <c r="G2742" s="20">
        <v>302.47000000000003</v>
      </c>
    </row>
    <row r="2743" spans="1:7" x14ac:dyDescent="0.35">
      <c r="A2743" s="20" t="s">
        <v>63</v>
      </c>
      <c r="B2743" s="20" t="s">
        <v>73</v>
      </c>
      <c r="C2743" s="20">
        <v>1977</v>
      </c>
      <c r="D2743" s="20">
        <v>2915</v>
      </c>
      <c r="E2743" s="21">
        <v>14123.4</v>
      </c>
      <c r="F2743" s="20">
        <v>22.5</v>
      </c>
      <c r="G2743" s="20">
        <v>102.47</v>
      </c>
    </row>
    <row r="2744" spans="1:7" x14ac:dyDescent="0.35">
      <c r="A2744" s="20" t="s">
        <v>80</v>
      </c>
      <c r="B2744" s="20" t="s">
        <v>73</v>
      </c>
      <c r="C2744" s="20">
        <v>1977</v>
      </c>
      <c r="D2744" s="20">
        <v>12108</v>
      </c>
      <c r="E2744" s="21">
        <v>75123.399999999994</v>
      </c>
      <c r="F2744" s="20">
        <v>22.3</v>
      </c>
      <c r="G2744" s="20">
        <v>99.18</v>
      </c>
    </row>
    <row r="2745" spans="1:7" x14ac:dyDescent="0.35">
      <c r="A2745" s="20" t="s">
        <v>64</v>
      </c>
      <c r="B2745" s="20" t="s">
        <v>73</v>
      </c>
      <c r="C2745" s="20">
        <v>1977</v>
      </c>
      <c r="D2745" s="20">
        <v>19257</v>
      </c>
      <c r="E2745" s="21">
        <v>108348.1</v>
      </c>
      <c r="F2745" s="20">
        <v>23</v>
      </c>
      <c r="G2745" s="20">
        <v>120.48</v>
      </c>
    </row>
    <row r="2746" spans="1:7" x14ac:dyDescent="0.35">
      <c r="A2746" s="20" t="s">
        <v>90</v>
      </c>
      <c r="B2746" s="20" t="s">
        <v>73</v>
      </c>
      <c r="C2746" s="20">
        <v>1977</v>
      </c>
      <c r="D2746" s="20">
        <v>3192</v>
      </c>
      <c r="E2746" s="21">
        <v>13644.1</v>
      </c>
      <c r="F2746" s="20">
        <v>20.9</v>
      </c>
      <c r="G2746" s="20">
        <v>97.41</v>
      </c>
    </row>
    <row r="2747" spans="1:7" x14ac:dyDescent="0.35">
      <c r="A2747" s="20" t="s">
        <v>65</v>
      </c>
      <c r="B2747" s="20" t="s">
        <v>73</v>
      </c>
      <c r="C2747" s="20">
        <v>1977</v>
      </c>
      <c r="D2747" s="20">
        <v>264</v>
      </c>
      <c r="E2747" s="21">
        <v>1167</v>
      </c>
      <c r="F2747" s="20">
        <v>22.6</v>
      </c>
      <c r="G2747" s="20">
        <v>103.92</v>
      </c>
    </row>
    <row r="2748" spans="1:7" x14ac:dyDescent="0.35">
      <c r="A2748" s="20" t="s">
        <v>116</v>
      </c>
      <c r="B2748" s="20" t="s">
        <v>73</v>
      </c>
      <c r="C2748" s="20">
        <v>1977</v>
      </c>
      <c r="D2748" s="20">
        <v>267</v>
      </c>
      <c r="E2748" s="21">
        <v>2474.8000000000002</v>
      </c>
      <c r="F2748" s="20">
        <v>21.5</v>
      </c>
      <c r="G2748" s="20">
        <v>115.47</v>
      </c>
    </row>
    <row r="2749" spans="1:7" x14ac:dyDescent="0.35">
      <c r="A2749" s="20" t="s">
        <v>82</v>
      </c>
      <c r="B2749" s="20" t="s">
        <v>73</v>
      </c>
      <c r="C2749" s="20">
        <v>1977</v>
      </c>
      <c r="D2749" s="20">
        <v>2603</v>
      </c>
      <c r="E2749" s="21">
        <v>17393.5</v>
      </c>
      <c r="F2749" s="20">
        <v>22.4</v>
      </c>
      <c r="G2749" s="20">
        <v>107.2</v>
      </c>
    </row>
    <row r="2750" spans="1:7" x14ac:dyDescent="0.35">
      <c r="A2750" s="20" t="s">
        <v>91</v>
      </c>
      <c r="B2750" s="20" t="s">
        <v>73</v>
      </c>
      <c r="C2750" s="20">
        <v>1977</v>
      </c>
      <c r="D2750" s="20">
        <v>1304</v>
      </c>
      <c r="E2750" s="21">
        <v>5744.9</v>
      </c>
      <c r="F2750" s="20">
        <v>22</v>
      </c>
      <c r="G2750" s="20">
        <v>122.28</v>
      </c>
    </row>
    <row r="2751" spans="1:7" x14ac:dyDescent="0.35">
      <c r="A2751" s="20" t="s">
        <v>122</v>
      </c>
      <c r="B2751" s="20" t="s">
        <v>73</v>
      </c>
      <c r="C2751" s="20">
        <v>1977</v>
      </c>
      <c r="D2751" s="20">
        <v>89</v>
      </c>
      <c r="E2751" s="21">
        <v>343.7</v>
      </c>
      <c r="F2751" s="20">
        <v>24.6</v>
      </c>
      <c r="G2751" s="20">
        <v>100</v>
      </c>
    </row>
    <row r="2752" spans="1:7" x14ac:dyDescent="0.35">
      <c r="A2752" s="20" t="s">
        <v>68</v>
      </c>
      <c r="B2752" s="20" t="s">
        <v>73</v>
      </c>
      <c r="C2752" s="20">
        <v>1977</v>
      </c>
      <c r="D2752" s="20">
        <v>28903</v>
      </c>
      <c r="E2752" s="21">
        <v>93826.1</v>
      </c>
      <c r="F2752" s="20">
        <v>21.8</v>
      </c>
      <c r="G2752" s="20">
        <v>225.94</v>
      </c>
    </row>
    <row r="2753" spans="1:7" x14ac:dyDescent="0.35">
      <c r="A2753" s="20" t="s">
        <v>30</v>
      </c>
      <c r="B2753" s="20" t="s">
        <v>28</v>
      </c>
      <c r="C2753" s="20">
        <v>1976</v>
      </c>
      <c r="D2753" s="20">
        <v>1596</v>
      </c>
      <c r="E2753" s="21">
        <v>11133.9</v>
      </c>
      <c r="F2753" s="20">
        <v>17.399999999999999</v>
      </c>
      <c r="G2753" s="20">
        <v>105.56</v>
      </c>
    </row>
    <row r="2754" spans="1:7" x14ac:dyDescent="0.35">
      <c r="A2754" s="20" t="s">
        <v>31</v>
      </c>
      <c r="B2754" s="20" t="s">
        <v>28</v>
      </c>
      <c r="C2754" s="20">
        <v>1976</v>
      </c>
      <c r="D2754" s="20">
        <v>7692</v>
      </c>
      <c r="E2754" s="21">
        <v>7337.6</v>
      </c>
      <c r="F2754" s="20">
        <v>22.6</v>
      </c>
      <c r="G2754" s="20">
        <v>491.02</v>
      </c>
    </row>
    <row r="2755" spans="1:7" x14ac:dyDescent="0.35">
      <c r="A2755" s="20" t="s">
        <v>3</v>
      </c>
      <c r="B2755" s="20" t="s">
        <v>28</v>
      </c>
      <c r="C2755" s="20">
        <v>1976</v>
      </c>
      <c r="D2755" s="20">
        <v>17508</v>
      </c>
      <c r="E2755" s="21">
        <v>101880.9</v>
      </c>
      <c r="F2755" s="20">
        <v>19.899999999999999</v>
      </c>
      <c r="G2755" s="20">
        <v>155.47999999999999</v>
      </c>
    </row>
    <row r="2756" spans="1:7" x14ac:dyDescent="0.35">
      <c r="A2756" s="20" t="s">
        <v>97</v>
      </c>
      <c r="B2756" s="20" t="s">
        <v>28</v>
      </c>
      <c r="C2756" s="20">
        <v>1976</v>
      </c>
      <c r="D2756" s="20">
        <v>2478</v>
      </c>
      <c r="E2756" s="21">
        <v>16211.7</v>
      </c>
      <c r="F2756" s="20">
        <v>19.5</v>
      </c>
      <c r="G2756" s="20">
        <v>123.21</v>
      </c>
    </row>
    <row r="2757" spans="1:7" x14ac:dyDescent="0.35">
      <c r="A2757" s="20" t="s">
        <v>106</v>
      </c>
      <c r="B2757" s="20" t="s">
        <v>28</v>
      </c>
      <c r="C2757" s="20">
        <v>1976</v>
      </c>
      <c r="D2757" s="20">
        <v>342</v>
      </c>
      <c r="E2757" s="21">
        <v>2178.1999999999998</v>
      </c>
      <c r="F2757" s="20">
        <v>19.2</v>
      </c>
      <c r="G2757" s="20">
        <v>85</v>
      </c>
    </row>
    <row r="2758" spans="1:7" x14ac:dyDescent="0.35">
      <c r="A2758" s="20" t="s">
        <v>107</v>
      </c>
      <c r="B2758" s="20" t="s">
        <v>28</v>
      </c>
      <c r="C2758" s="20">
        <v>1976</v>
      </c>
      <c r="D2758" s="20">
        <v>472</v>
      </c>
      <c r="E2758" s="21">
        <v>1168.2</v>
      </c>
      <c r="F2758" s="20">
        <v>22.9</v>
      </c>
      <c r="G2758" s="20">
        <v>313.16000000000003</v>
      </c>
    </row>
    <row r="2759" spans="1:7" x14ac:dyDescent="0.35">
      <c r="A2759" s="20" t="s">
        <v>108</v>
      </c>
      <c r="B2759" s="20" t="s">
        <v>28</v>
      </c>
      <c r="C2759" s="20">
        <v>1976</v>
      </c>
      <c r="D2759" s="20">
        <v>237</v>
      </c>
      <c r="E2759" s="21">
        <v>365.8</v>
      </c>
      <c r="F2759" s="20">
        <v>18.7</v>
      </c>
      <c r="G2759" s="20"/>
    </row>
    <row r="2760" spans="1:7" x14ac:dyDescent="0.35">
      <c r="A2760" s="20" t="s">
        <v>4</v>
      </c>
      <c r="B2760" s="20" t="s">
        <v>28</v>
      </c>
      <c r="C2760" s="20">
        <v>1976</v>
      </c>
      <c r="D2760" s="20">
        <v>25923</v>
      </c>
      <c r="E2760" s="21">
        <v>190089.5</v>
      </c>
      <c r="F2760" s="20">
        <v>20.399999999999999</v>
      </c>
      <c r="G2760" s="20">
        <v>128.41</v>
      </c>
    </row>
    <row r="2761" spans="1:7" x14ac:dyDescent="0.35">
      <c r="A2761" s="20" t="s">
        <v>5</v>
      </c>
      <c r="B2761" s="20" t="s">
        <v>28</v>
      </c>
      <c r="C2761" s="20">
        <v>1976</v>
      </c>
      <c r="D2761" s="20">
        <v>1717</v>
      </c>
      <c r="E2761" s="21">
        <v>1714.3</v>
      </c>
      <c r="F2761" s="20">
        <v>22.3</v>
      </c>
      <c r="G2761" s="20">
        <v>406.31</v>
      </c>
    </row>
    <row r="2762" spans="1:7" x14ac:dyDescent="0.35">
      <c r="A2762" s="20" t="s">
        <v>98</v>
      </c>
      <c r="B2762" s="20" t="s">
        <v>28</v>
      </c>
      <c r="C2762" s="20">
        <v>1976</v>
      </c>
      <c r="D2762" s="20">
        <v>1536</v>
      </c>
      <c r="E2762" s="21">
        <v>4047.4</v>
      </c>
      <c r="F2762" s="20">
        <v>21.5</v>
      </c>
      <c r="G2762" s="20">
        <v>257.08999999999997</v>
      </c>
    </row>
    <row r="2763" spans="1:7" x14ac:dyDescent="0.35">
      <c r="A2763" s="20" t="s">
        <v>99</v>
      </c>
      <c r="B2763" s="20" t="s">
        <v>28</v>
      </c>
      <c r="C2763" s="20">
        <v>1976</v>
      </c>
      <c r="D2763" s="20">
        <v>336</v>
      </c>
      <c r="E2763" s="21">
        <v>1767.8</v>
      </c>
      <c r="F2763" s="20">
        <v>18</v>
      </c>
      <c r="G2763" s="20">
        <v>252.81</v>
      </c>
    </row>
    <row r="2764" spans="1:7" x14ac:dyDescent="0.35">
      <c r="A2764" s="20" t="s">
        <v>8</v>
      </c>
      <c r="B2764" s="20" t="s">
        <v>28</v>
      </c>
      <c r="C2764" s="20">
        <v>1976</v>
      </c>
      <c r="D2764" s="20">
        <v>884</v>
      </c>
      <c r="E2764" s="21">
        <v>2987.5</v>
      </c>
      <c r="F2764" s="20">
        <v>21.1</v>
      </c>
      <c r="G2764" s="20">
        <v>175.82</v>
      </c>
    </row>
    <row r="2765" spans="1:7" x14ac:dyDescent="0.35">
      <c r="A2765" s="20" t="s">
        <v>121</v>
      </c>
      <c r="B2765" s="20" t="s">
        <v>28</v>
      </c>
      <c r="C2765" s="20">
        <v>1976</v>
      </c>
      <c r="D2765" s="20">
        <v>138</v>
      </c>
      <c r="E2765" s="21">
        <v>93.7</v>
      </c>
      <c r="F2765" s="20">
        <v>19.7</v>
      </c>
      <c r="G2765" s="20">
        <v>125</v>
      </c>
    </row>
    <row r="2766" spans="1:7" x14ac:dyDescent="0.35">
      <c r="A2766" s="20" t="s">
        <v>33</v>
      </c>
      <c r="B2766" s="20" t="s">
        <v>28</v>
      </c>
      <c r="C2766" s="20">
        <v>1976</v>
      </c>
      <c r="D2766" s="20">
        <v>506</v>
      </c>
      <c r="E2766" s="21">
        <v>3054.2</v>
      </c>
      <c r="F2766" s="20">
        <v>20.7</v>
      </c>
      <c r="G2766" s="20">
        <v>147.28</v>
      </c>
    </row>
    <row r="2767" spans="1:7" x14ac:dyDescent="0.35">
      <c r="A2767" s="20" t="s">
        <v>34</v>
      </c>
      <c r="B2767" s="20" t="s">
        <v>28</v>
      </c>
      <c r="C2767" s="20">
        <v>1976</v>
      </c>
      <c r="D2767" s="20">
        <v>4574</v>
      </c>
      <c r="E2767" s="21">
        <v>30091</v>
      </c>
      <c r="F2767" s="20">
        <v>19.2</v>
      </c>
      <c r="G2767" s="20">
        <v>85.97</v>
      </c>
    </row>
    <row r="2768" spans="1:7" x14ac:dyDescent="0.35">
      <c r="A2768" s="20" t="s">
        <v>133</v>
      </c>
      <c r="B2768" s="20" t="s">
        <v>28</v>
      </c>
      <c r="C2768" s="20">
        <v>1976</v>
      </c>
      <c r="D2768" s="20">
        <v>213</v>
      </c>
      <c r="E2768" s="21">
        <v>1412.5</v>
      </c>
      <c r="F2768" s="20">
        <v>20.3</v>
      </c>
      <c r="G2768" s="20">
        <v>74.38</v>
      </c>
    </row>
    <row r="2769" spans="1:7" x14ac:dyDescent="0.35">
      <c r="A2769" s="20" t="s">
        <v>125</v>
      </c>
      <c r="B2769" s="20" t="s">
        <v>28</v>
      </c>
      <c r="C2769" s="20">
        <v>1976</v>
      </c>
      <c r="D2769" s="20">
        <v>247</v>
      </c>
      <c r="E2769" s="21">
        <v>1456.8</v>
      </c>
      <c r="F2769" s="20">
        <v>20.8</v>
      </c>
      <c r="G2769" s="20"/>
    </row>
    <row r="2770" spans="1:7" x14ac:dyDescent="0.35">
      <c r="A2770" s="20" t="s">
        <v>13</v>
      </c>
      <c r="B2770" s="20" t="s">
        <v>28</v>
      </c>
      <c r="C2770" s="20">
        <v>1976</v>
      </c>
      <c r="D2770" s="20">
        <v>1171</v>
      </c>
      <c r="E2770" s="21">
        <v>1728</v>
      </c>
      <c r="F2770" s="20">
        <v>21.6</v>
      </c>
      <c r="G2770" s="20">
        <v>292.88</v>
      </c>
    </row>
    <row r="2771" spans="1:7" x14ac:dyDescent="0.35">
      <c r="A2771" s="20" t="s">
        <v>114</v>
      </c>
      <c r="B2771" s="20" t="s">
        <v>28</v>
      </c>
      <c r="C2771" s="20">
        <v>1976</v>
      </c>
      <c r="D2771" s="20">
        <v>73</v>
      </c>
      <c r="E2771" s="21">
        <v>72.5</v>
      </c>
      <c r="F2771" s="20">
        <v>20.399999999999999</v>
      </c>
      <c r="G2771" s="20"/>
    </row>
    <row r="2772" spans="1:7" x14ac:dyDescent="0.35">
      <c r="A2772" s="20" t="s">
        <v>15</v>
      </c>
      <c r="B2772" s="20" t="s">
        <v>28</v>
      </c>
      <c r="C2772" s="20">
        <v>1976</v>
      </c>
      <c r="D2772" s="20">
        <v>2491</v>
      </c>
      <c r="E2772" s="21">
        <v>3997.1</v>
      </c>
      <c r="F2772" s="20">
        <v>22</v>
      </c>
      <c r="G2772" s="20">
        <v>293.81</v>
      </c>
    </row>
    <row r="2773" spans="1:7" x14ac:dyDescent="0.35">
      <c r="A2773" s="20" t="s">
        <v>36</v>
      </c>
      <c r="B2773" s="20" t="s">
        <v>28</v>
      </c>
      <c r="C2773" s="20">
        <v>1976</v>
      </c>
      <c r="D2773" s="20">
        <v>710</v>
      </c>
      <c r="E2773" s="21">
        <v>2788.5</v>
      </c>
      <c r="F2773" s="20">
        <v>20.7</v>
      </c>
      <c r="G2773" s="20">
        <v>198.83</v>
      </c>
    </row>
    <row r="2774" spans="1:7" x14ac:dyDescent="0.35">
      <c r="A2774" s="20" t="s">
        <v>17</v>
      </c>
      <c r="B2774" s="20" t="s">
        <v>28</v>
      </c>
      <c r="C2774" s="20">
        <v>1976</v>
      </c>
      <c r="D2774" s="20">
        <v>2866</v>
      </c>
      <c r="E2774" s="21">
        <v>9497.4</v>
      </c>
      <c r="F2774" s="20">
        <v>20.3</v>
      </c>
      <c r="G2774" s="20">
        <v>142.58000000000001</v>
      </c>
    </row>
    <row r="2775" spans="1:7" x14ac:dyDescent="0.35">
      <c r="A2775" s="20" t="s">
        <v>100</v>
      </c>
      <c r="B2775" s="20" t="s">
        <v>28</v>
      </c>
      <c r="C2775" s="20">
        <v>1976</v>
      </c>
      <c r="D2775" s="20">
        <v>1516</v>
      </c>
      <c r="E2775" s="21">
        <v>8759.7000000000007</v>
      </c>
      <c r="F2775" s="20">
        <v>20.2</v>
      </c>
      <c r="G2775" s="20">
        <v>114.69</v>
      </c>
    </row>
    <row r="2776" spans="1:7" x14ac:dyDescent="0.35">
      <c r="A2776" s="20" t="s">
        <v>101</v>
      </c>
      <c r="B2776" s="20" t="s">
        <v>28</v>
      </c>
      <c r="C2776" s="20">
        <v>1976</v>
      </c>
      <c r="D2776" s="20">
        <v>1308</v>
      </c>
      <c r="E2776" s="21">
        <v>2824.2</v>
      </c>
      <c r="F2776" s="20">
        <v>20.6</v>
      </c>
      <c r="G2776" s="20">
        <v>268.32</v>
      </c>
    </row>
    <row r="2777" spans="1:7" x14ac:dyDescent="0.35">
      <c r="A2777" s="20" t="s">
        <v>38</v>
      </c>
      <c r="B2777" s="20" t="s">
        <v>28</v>
      </c>
      <c r="C2777" s="20">
        <v>1976</v>
      </c>
      <c r="D2777" s="20">
        <v>5998</v>
      </c>
      <c r="E2777" s="21">
        <v>7299.6</v>
      </c>
      <c r="F2777" s="20">
        <v>21.8</v>
      </c>
      <c r="G2777" s="20">
        <v>363.68</v>
      </c>
    </row>
    <row r="2778" spans="1:7" x14ac:dyDescent="0.35">
      <c r="A2778" s="20" t="s">
        <v>102</v>
      </c>
      <c r="B2778" s="20" t="s">
        <v>73</v>
      </c>
      <c r="C2778" s="20">
        <v>1976</v>
      </c>
      <c r="D2778" s="20">
        <v>331</v>
      </c>
      <c r="E2778" s="21">
        <v>724.1</v>
      </c>
      <c r="F2778" s="20">
        <v>21.2</v>
      </c>
      <c r="G2778" s="20">
        <v>80.75</v>
      </c>
    </row>
    <row r="2779" spans="1:7" x14ac:dyDescent="0.35">
      <c r="A2779" s="20" t="s">
        <v>74</v>
      </c>
      <c r="B2779" s="20" t="s">
        <v>73</v>
      </c>
      <c r="C2779" s="20">
        <v>1976</v>
      </c>
      <c r="D2779" s="20">
        <v>5621</v>
      </c>
      <c r="E2779" s="21">
        <v>4196.6000000000004</v>
      </c>
      <c r="F2779" s="20">
        <v>21.4</v>
      </c>
      <c r="G2779" s="20">
        <v>73.52</v>
      </c>
    </row>
    <row r="2780" spans="1:7" x14ac:dyDescent="0.35">
      <c r="A2780" s="20" t="s">
        <v>104</v>
      </c>
      <c r="B2780" s="20" t="s">
        <v>73</v>
      </c>
      <c r="C2780" s="20">
        <v>1976</v>
      </c>
      <c r="D2780" s="20">
        <v>71</v>
      </c>
      <c r="E2780" s="21">
        <v>562.79999999999995</v>
      </c>
      <c r="F2780" s="20">
        <v>17.7</v>
      </c>
      <c r="G2780" s="20"/>
    </row>
    <row r="2781" spans="1:7" x14ac:dyDescent="0.35">
      <c r="A2781" s="20" t="s">
        <v>40</v>
      </c>
      <c r="B2781" s="20" t="s">
        <v>73</v>
      </c>
      <c r="C2781" s="20">
        <v>1976</v>
      </c>
      <c r="D2781" s="20">
        <v>19387</v>
      </c>
      <c r="E2781" s="21">
        <v>98012.800000000003</v>
      </c>
      <c r="F2781" s="20">
        <v>22.5</v>
      </c>
      <c r="G2781" s="20">
        <v>116.76</v>
      </c>
    </row>
    <row r="2782" spans="1:7" x14ac:dyDescent="0.35">
      <c r="A2782" s="20" t="s">
        <v>105</v>
      </c>
      <c r="B2782" s="20" t="s">
        <v>73</v>
      </c>
      <c r="C2782" s="20">
        <v>1976</v>
      </c>
      <c r="D2782" s="20">
        <v>103</v>
      </c>
      <c r="E2782" s="21">
        <v>320.60000000000002</v>
      </c>
      <c r="F2782" s="20">
        <v>24.5</v>
      </c>
      <c r="G2782" s="20">
        <v>124.64</v>
      </c>
    </row>
    <row r="2783" spans="1:7" x14ac:dyDescent="0.35">
      <c r="A2783" s="20" t="s">
        <v>41</v>
      </c>
      <c r="B2783" s="20" t="s">
        <v>73</v>
      </c>
      <c r="C2783" s="20">
        <v>1976</v>
      </c>
      <c r="D2783" s="20">
        <v>40</v>
      </c>
      <c r="E2783" s="21"/>
      <c r="F2783" s="20"/>
      <c r="G2783" s="20"/>
    </row>
    <row r="2784" spans="1:7" x14ac:dyDescent="0.35">
      <c r="A2784" s="20" t="s">
        <v>42</v>
      </c>
      <c r="B2784" s="20" t="s">
        <v>73</v>
      </c>
      <c r="C2784" s="20">
        <v>1976</v>
      </c>
      <c r="D2784" s="20">
        <v>20345</v>
      </c>
      <c r="E2784" s="21">
        <v>33667.199999999997</v>
      </c>
      <c r="F2784" s="20">
        <v>22.6</v>
      </c>
      <c r="G2784" s="20">
        <v>382.63</v>
      </c>
    </row>
    <row r="2785" spans="1:7" x14ac:dyDescent="0.35">
      <c r="A2785" s="20" t="s">
        <v>43</v>
      </c>
      <c r="B2785" s="20" t="s">
        <v>73</v>
      </c>
      <c r="C2785" s="20">
        <v>1976</v>
      </c>
      <c r="D2785" s="20">
        <v>27202</v>
      </c>
      <c r="E2785" s="21">
        <v>161276.1</v>
      </c>
      <c r="F2785" s="20">
        <v>22.4</v>
      </c>
      <c r="G2785" s="20">
        <v>98.78</v>
      </c>
    </row>
    <row r="2786" spans="1:7" x14ac:dyDescent="0.35">
      <c r="A2786" s="20" t="s">
        <v>45</v>
      </c>
      <c r="B2786" s="20" t="s">
        <v>73</v>
      </c>
      <c r="C2786" s="20">
        <v>1976</v>
      </c>
      <c r="D2786" s="20">
        <v>224</v>
      </c>
      <c r="E2786" s="21">
        <v>5347.2</v>
      </c>
      <c r="F2786" s="20">
        <v>23</v>
      </c>
      <c r="G2786" s="20">
        <v>91.49</v>
      </c>
    </row>
    <row r="2787" spans="1:7" x14ac:dyDescent="0.35">
      <c r="A2787" s="20" t="s">
        <v>85</v>
      </c>
      <c r="B2787" s="20" t="s">
        <v>73</v>
      </c>
      <c r="C2787" s="20">
        <v>1976</v>
      </c>
      <c r="D2787" s="20">
        <v>597</v>
      </c>
      <c r="E2787" s="21">
        <v>1591.1</v>
      </c>
      <c r="F2787" s="20">
        <v>21.7</v>
      </c>
      <c r="G2787" s="20">
        <v>105.33</v>
      </c>
    </row>
    <row r="2788" spans="1:7" x14ac:dyDescent="0.35">
      <c r="A2788" s="20" t="s">
        <v>87</v>
      </c>
      <c r="B2788" s="20" t="s">
        <v>73</v>
      </c>
      <c r="C2788" s="20">
        <v>1976</v>
      </c>
      <c r="D2788" s="20">
        <v>660</v>
      </c>
      <c r="E2788" s="21">
        <v>1080.2</v>
      </c>
      <c r="F2788" s="20">
        <v>22.1</v>
      </c>
      <c r="G2788" s="20">
        <v>250.71</v>
      </c>
    </row>
    <row r="2789" spans="1:7" x14ac:dyDescent="0.35">
      <c r="A2789" s="20" t="s">
        <v>75</v>
      </c>
      <c r="B2789" s="20" t="s">
        <v>73</v>
      </c>
      <c r="C2789" s="20">
        <v>1976</v>
      </c>
      <c r="D2789" s="20">
        <v>4355</v>
      </c>
      <c r="E2789" s="21">
        <v>10415.1</v>
      </c>
      <c r="F2789" s="20">
        <v>20.8</v>
      </c>
      <c r="G2789" s="20">
        <v>231.1</v>
      </c>
    </row>
    <row r="2790" spans="1:7" x14ac:dyDescent="0.35">
      <c r="A2790" s="20" t="s">
        <v>88</v>
      </c>
      <c r="B2790" s="20" t="s">
        <v>73</v>
      </c>
      <c r="C2790" s="20">
        <v>1976</v>
      </c>
      <c r="D2790" s="20">
        <v>3482</v>
      </c>
      <c r="E2790" s="21">
        <v>5922.3</v>
      </c>
      <c r="F2790" s="20">
        <v>22.6</v>
      </c>
      <c r="G2790" s="20">
        <v>262.06</v>
      </c>
    </row>
    <row r="2791" spans="1:7" x14ac:dyDescent="0.35">
      <c r="A2791" s="20" t="s">
        <v>119</v>
      </c>
      <c r="B2791" s="20" t="s">
        <v>73</v>
      </c>
      <c r="C2791" s="20">
        <v>1976</v>
      </c>
      <c r="D2791" s="20">
        <v>152</v>
      </c>
      <c r="E2791" s="21">
        <v>192.4</v>
      </c>
      <c r="F2791" s="20">
        <v>21</v>
      </c>
      <c r="G2791" s="20">
        <v>196.38</v>
      </c>
    </row>
    <row r="2792" spans="1:7" x14ac:dyDescent="0.35">
      <c r="A2792" s="20" t="s">
        <v>76</v>
      </c>
      <c r="B2792" s="20" t="s">
        <v>73</v>
      </c>
      <c r="C2792" s="20">
        <v>1976</v>
      </c>
      <c r="D2792" s="20">
        <v>17147</v>
      </c>
      <c r="E2792" s="21">
        <v>123026.8</v>
      </c>
      <c r="F2792" s="20">
        <v>21.6</v>
      </c>
      <c r="G2792" s="20">
        <v>88.23</v>
      </c>
    </row>
    <row r="2793" spans="1:7" x14ac:dyDescent="0.35">
      <c r="A2793" s="20" t="s">
        <v>109</v>
      </c>
      <c r="B2793" s="20" t="s">
        <v>73</v>
      </c>
      <c r="C2793" s="20">
        <v>1976</v>
      </c>
      <c r="D2793" s="20">
        <v>127</v>
      </c>
      <c r="E2793" s="21">
        <v>111.8</v>
      </c>
      <c r="F2793" s="20">
        <v>19.600000000000001</v>
      </c>
      <c r="G2793" s="20"/>
    </row>
    <row r="2794" spans="1:7" x14ac:dyDescent="0.35">
      <c r="A2794" s="20" t="s">
        <v>53</v>
      </c>
      <c r="B2794" s="20" t="s">
        <v>73</v>
      </c>
      <c r="C2794" s="20">
        <v>1976</v>
      </c>
      <c r="D2794" s="20">
        <v>240</v>
      </c>
      <c r="E2794" s="21">
        <v>1280</v>
      </c>
      <c r="F2794" s="20">
        <v>24.4</v>
      </c>
      <c r="G2794" s="20">
        <v>152.30000000000001</v>
      </c>
    </row>
    <row r="2795" spans="1:7" x14ac:dyDescent="0.35">
      <c r="A2795" s="20" t="s">
        <v>54</v>
      </c>
      <c r="B2795" s="20" t="s">
        <v>73</v>
      </c>
      <c r="C2795" s="20">
        <v>1976</v>
      </c>
      <c r="D2795" s="20">
        <v>3034</v>
      </c>
      <c r="E2795" s="21">
        <v>2601.6999999999998</v>
      </c>
      <c r="F2795" s="20">
        <v>23</v>
      </c>
      <c r="G2795" s="20">
        <v>348.13</v>
      </c>
    </row>
    <row r="2796" spans="1:7" x14ac:dyDescent="0.35">
      <c r="A2796" s="20" t="s">
        <v>55</v>
      </c>
      <c r="B2796" s="20" t="s">
        <v>73</v>
      </c>
      <c r="C2796" s="20">
        <v>1976</v>
      </c>
      <c r="D2796" s="20">
        <v>4991</v>
      </c>
      <c r="E2796" s="21">
        <v>24986.400000000001</v>
      </c>
      <c r="F2796" s="20">
        <v>23.8</v>
      </c>
      <c r="G2796" s="20">
        <v>81.680000000000007</v>
      </c>
    </row>
    <row r="2797" spans="1:7" x14ac:dyDescent="0.35">
      <c r="A2797" s="20" t="s">
        <v>78</v>
      </c>
      <c r="B2797" s="20" t="s">
        <v>73</v>
      </c>
      <c r="C2797" s="20">
        <v>1976</v>
      </c>
      <c r="D2797" s="20">
        <v>1502</v>
      </c>
      <c r="E2797" s="21">
        <v>1713.3</v>
      </c>
      <c r="F2797" s="20">
        <v>22.7</v>
      </c>
      <c r="G2797" s="20">
        <v>92.51</v>
      </c>
    </row>
    <row r="2798" spans="1:7" x14ac:dyDescent="0.35">
      <c r="A2798" s="20" t="s">
        <v>79</v>
      </c>
      <c r="B2798" s="20" t="s">
        <v>73</v>
      </c>
      <c r="C2798" s="20">
        <v>1976</v>
      </c>
      <c r="D2798" s="20">
        <v>97</v>
      </c>
      <c r="E2798" s="21"/>
      <c r="F2798" s="20"/>
      <c r="G2798" s="20"/>
    </row>
    <row r="2799" spans="1:7" x14ac:dyDescent="0.35">
      <c r="A2799" s="20" t="s">
        <v>57</v>
      </c>
      <c r="B2799" s="20" t="s">
        <v>73</v>
      </c>
      <c r="C2799" s="20">
        <v>1976</v>
      </c>
      <c r="D2799" s="20">
        <v>382</v>
      </c>
      <c r="E2799" s="21">
        <v>1831.1</v>
      </c>
      <c r="F2799" s="20">
        <v>24.5</v>
      </c>
      <c r="G2799" s="20">
        <v>118.75</v>
      </c>
    </row>
    <row r="2800" spans="1:7" x14ac:dyDescent="0.35">
      <c r="A2800" s="20" t="s">
        <v>111</v>
      </c>
      <c r="B2800" s="20" t="s">
        <v>73</v>
      </c>
      <c r="C2800" s="20">
        <v>1976</v>
      </c>
      <c r="D2800" s="20">
        <v>276</v>
      </c>
      <c r="E2800" s="21"/>
      <c r="F2800" s="20"/>
      <c r="G2800" s="20"/>
    </row>
    <row r="2801" spans="1:7" x14ac:dyDescent="0.35">
      <c r="A2801" s="20" t="s">
        <v>59</v>
      </c>
      <c r="B2801" s="20" t="s">
        <v>73</v>
      </c>
      <c r="C2801" s="20">
        <v>1976</v>
      </c>
      <c r="D2801" s="20">
        <v>12192</v>
      </c>
      <c r="E2801" s="21">
        <v>29920.9</v>
      </c>
      <c r="F2801" s="20">
        <v>22.5</v>
      </c>
      <c r="G2801" s="20">
        <v>178.34</v>
      </c>
    </row>
    <row r="2802" spans="1:7" x14ac:dyDescent="0.35">
      <c r="A2802" s="20" t="s">
        <v>60</v>
      </c>
      <c r="B2802" s="20" t="s">
        <v>73</v>
      </c>
      <c r="C2802" s="20">
        <v>1976</v>
      </c>
      <c r="D2802" s="20">
        <v>7844</v>
      </c>
      <c r="E2802" s="21">
        <v>10223</v>
      </c>
      <c r="F2802" s="20">
        <v>23.1</v>
      </c>
      <c r="G2802" s="20">
        <v>344.25</v>
      </c>
    </row>
    <row r="2803" spans="1:7" x14ac:dyDescent="0.35">
      <c r="A2803" s="20" t="s">
        <v>113</v>
      </c>
      <c r="B2803" s="20" t="s">
        <v>73</v>
      </c>
      <c r="C2803" s="20">
        <v>1976</v>
      </c>
      <c r="D2803" s="20">
        <v>548</v>
      </c>
      <c r="E2803" s="21">
        <v>736.9</v>
      </c>
      <c r="F2803" s="20">
        <v>21.3</v>
      </c>
      <c r="G2803" s="20">
        <v>275.10000000000002</v>
      </c>
    </row>
    <row r="2804" spans="1:7" x14ac:dyDescent="0.35">
      <c r="A2804" s="20" t="s">
        <v>115</v>
      </c>
      <c r="B2804" s="20" t="s">
        <v>73</v>
      </c>
      <c r="C2804" s="20">
        <v>1976</v>
      </c>
      <c r="D2804" s="20">
        <v>187</v>
      </c>
      <c r="E2804" s="21">
        <v>453.7</v>
      </c>
      <c r="F2804" s="20">
        <v>21.1</v>
      </c>
      <c r="G2804" s="20">
        <v>245.87</v>
      </c>
    </row>
    <row r="2805" spans="1:7" x14ac:dyDescent="0.35">
      <c r="A2805" s="20" t="s">
        <v>63</v>
      </c>
      <c r="B2805" s="20" t="s">
        <v>73</v>
      </c>
      <c r="C2805" s="20">
        <v>1976</v>
      </c>
      <c r="D2805" s="20">
        <v>2829</v>
      </c>
      <c r="E2805" s="21">
        <v>14841.1</v>
      </c>
      <c r="F2805" s="20">
        <v>23</v>
      </c>
      <c r="G2805" s="20">
        <v>87.91</v>
      </c>
    </row>
    <row r="2806" spans="1:7" x14ac:dyDescent="0.35">
      <c r="A2806" s="20" t="s">
        <v>80</v>
      </c>
      <c r="B2806" s="20" t="s">
        <v>73</v>
      </c>
      <c r="C2806" s="20">
        <v>1976</v>
      </c>
      <c r="D2806" s="20">
        <v>10871</v>
      </c>
      <c r="E2806" s="21">
        <v>57935.3</v>
      </c>
      <c r="F2806" s="20">
        <v>23.3</v>
      </c>
      <c r="G2806" s="20">
        <v>83.76</v>
      </c>
    </row>
    <row r="2807" spans="1:7" x14ac:dyDescent="0.35">
      <c r="A2807" s="20" t="s">
        <v>64</v>
      </c>
      <c r="B2807" s="20" t="s">
        <v>73</v>
      </c>
      <c r="C2807" s="20">
        <v>1976</v>
      </c>
      <c r="D2807" s="20">
        <v>16313</v>
      </c>
      <c r="E2807" s="21">
        <v>97779.199999999997</v>
      </c>
      <c r="F2807" s="20">
        <v>22.1</v>
      </c>
      <c r="G2807" s="20">
        <v>113.15</v>
      </c>
    </row>
    <row r="2808" spans="1:7" x14ac:dyDescent="0.35">
      <c r="A2808" s="20" t="s">
        <v>90</v>
      </c>
      <c r="B2808" s="20" t="s">
        <v>73</v>
      </c>
      <c r="C2808" s="20">
        <v>1976</v>
      </c>
      <c r="D2808" s="20">
        <v>2782</v>
      </c>
      <c r="E2808" s="21">
        <v>19042</v>
      </c>
      <c r="F2808" s="20">
        <v>20.7</v>
      </c>
      <c r="G2808" s="20">
        <v>86.62</v>
      </c>
    </row>
    <row r="2809" spans="1:7" x14ac:dyDescent="0.35">
      <c r="A2809" s="20" t="s">
        <v>65</v>
      </c>
      <c r="B2809" s="20" t="s">
        <v>73</v>
      </c>
      <c r="C2809" s="20">
        <v>1976</v>
      </c>
      <c r="D2809" s="20">
        <v>264</v>
      </c>
      <c r="E2809" s="21">
        <v>872.5</v>
      </c>
      <c r="F2809" s="20">
        <v>23</v>
      </c>
      <c r="G2809" s="20">
        <v>132.68</v>
      </c>
    </row>
    <row r="2810" spans="1:7" x14ac:dyDescent="0.35">
      <c r="A2810" s="20" t="s">
        <v>116</v>
      </c>
      <c r="B2810" s="20" t="s">
        <v>73</v>
      </c>
      <c r="C2810" s="20">
        <v>1976</v>
      </c>
      <c r="D2810" s="20">
        <v>197</v>
      </c>
      <c r="E2810" s="21">
        <v>683</v>
      </c>
      <c r="F2810" s="20">
        <v>22.1</v>
      </c>
      <c r="G2810" s="20">
        <v>120.21</v>
      </c>
    </row>
    <row r="2811" spans="1:7" x14ac:dyDescent="0.35">
      <c r="A2811" s="20" t="s">
        <v>82</v>
      </c>
      <c r="B2811" s="20" t="s">
        <v>73</v>
      </c>
      <c r="C2811" s="20">
        <v>1976</v>
      </c>
      <c r="D2811" s="20">
        <v>2145</v>
      </c>
      <c r="E2811" s="21">
        <v>17530.099999999999</v>
      </c>
      <c r="F2811" s="20">
        <v>22.6</v>
      </c>
      <c r="G2811" s="20">
        <v>93.1</v>
      </c>
    </row>
    <row r="2812" spans="1:7" x14ac:dyDescent="0.35">
      <c r="A2812" s="20" t="s">
        <v>91</v>
      </c>
      <c r="B2812" s="20" t="s">
        <v>73</v>
      </c>
      <c r="C2812" s="20">
        <v>1976</v>
      </c>
      <c r="D2812" s="20">
        <v>1245</v>
      </c>
      <c r="E2812" s="21">
        <v>4635.8</v>
      </c>
      <c r="F2812" s="20">
        <v>23.3</v>
      </c>
      <c r="G2812" s="20">
        <v>128.08000000000001</v>
      </c>
    </row>
    <row r="2813" spans="1:7" x14ac:dyDescent="0.35">
      <c r="A2813" s="20" t="s">
        <v>122</v>
      </c>
      <c r="B2813" s="20" t="s">
        <v>73</v>
      </c>
      <c r="C2813" s="20">
        <v>1976</v>
      </c>
      <c r="D2813" s="20">
        <v>89</v>
      </c>
      <c r="E2813" s="21">
        <v>279.8</v>
      </c>
      <c r="F2813" s="20">
        <v>24.7</v>
      </c>
      <c r="G2813" s="20"/>
    </row>
    <row r="2814" spans="1:7" x14ac:dyDescent="0.35">
      <c r="A2814" s="20" t="s">
        <v>68</v>
      </c>
      <c r="B2814" s="20" t="s">
        <v>73</v>
      </c>
      <c r="C2814" s="20">
        <v>1976</v>
      </c>
      <c r="D2814" s="20">
        <v>26507</v>
      </c>
      <c r="E2814" s="21">
        <v>72789.5</v>
      </c>
      <c r="F2814" s="20">
        <v>21.9</v>
      </c>
      <c r="G2814" s="20">
        <v>204.04</v>
      </c>
    </row>
    <row r="2815" spans="1:7" x14ac:dyDescent="0.35">
      <c r="A2815" s="20" t="s">
        <v>30</v>
      </c>
      <c r="B2815" s="20" t="s">
        <v>28</v>
      </c>
      <c r="C2815" s="20">
        <v>1975</v>
      </c>
      <c r="D2815" s="20">
        <v>1930</v>
      </c>
      <c r="E2815" s="21"/>
      <c r="F2815" s="20"/>
      <c r="G2815" s="20"/>
    </row>
    <row r="2816" spans="1:7" x14ac:dyDescent="0.35">
      <c r="A2816" s="20" t="s">
        <v>31</v>
      </c>
      <c r="B2816" s="20" t="s">
        <v>28</v>
      </c>
      <c r="C2816" s="20">
        <v>1975</v>
      </c>
      <c r="D2816" s="20">
        <v>4901</v>
      </c>
      <c r="E2816" s="21"/>
      <c r="F2816" s="20"/>
      <c r="G2816" s="20"/>
    </row>
    <row r="2817" spans="1:7" x14ac:dyDescent="0.35">
      <c r="A2817" s="20" t="s">
        <v>118</v>
      </c>
      <c r="B2817" s="20" t="s">
        <v>28</v>
      </c>
      <c r="C2817" s="20">
        <v>1975</v>
      </c>
      <c r="D2817" s="20">
        <v>63</v>
      </c>
      <c r="E2817" s="21"/>
      <c r="F2817" s="20"/>
      <c r="G2817" s="20"/>
    </row>
    <row r="2818" spans="1:7" x14ac:dyDescent="0.35">
      <c r="A2818" s="20" t="s">
        <v>3</v>
      </c>
      <c r="B2818" s="20" t="s">
        <v>28</v>
      </c>
      <c r="C2818" s="20">
        <v>1975</v>
      </c>
      <c r="D2818" s="20">
        <v>14777</v>
      </c>
      <c r="E2818" s="21"/>
      <c r="F2818" s="20"/>
      <c r="G2818" s="20"/>
    </row>
    <row r="2819" spans="1:7" x14ac:dyDescent="0.35">
      <c r="A2819" s="20" t="s">
        <v>97</v>
      </c>
      <c r="B2819" s="20" t="s">
        <v>28</v>
      </c>
      <c r="C2819" s="20">
        <v>1975</v>
      </c>
      <c r="D2819" s="20">
        <v>1702</v>
      </c>
      <c r="E2819" s="21"/>
      <c r="F2819" s="20"/>
      <c r="G2819" s="20"/>
    </row>
    <row r="2820" spans="1:7" x14ac:dyDescent="0.35">
      <c r="A2820" s="20" t="s">
        <v>106</v>
      </c>
      <c r="B2820" s="20" t="s">
        <v>28</v>
      </c>
      <c r="C2820" s="20">
        <v>1975</v>
      </c>
      <c r="D2820" s="20">
        <v>411</v>
      </c>
      <c r="E2820" s="21"/>
      <c r="F2820" s="20"/>
      <c r="G2820" s="20"/>
    </row>
    <row r="2821" spans="1:7" x14ac:dyDescent="0.35">
      <c r="A2821" s="20" t="s">
        <v>107</v>
      </c>
      <c r="B2821" s="20" t="s">
        <v>28</v>
      </c>
      <c r="C2821" s="20">
        <v>1975</v>
      </c>
      <c r="D2821" s="20">
        <v>208</v>
      </c>
      <c r="E2821" s="21"/>
      <c r="F2821" s="20"/>
      <c r="G2821" s="20"/>
    </row>
    <row r="2822" spans="1:7" x14ac:dyDescent="0.35">
      <c r="A2822" s="20" t="s">
        <v>108</v>
      </c>
      <c r="B2822" s="20" t="s">
        <v>28</v>
      </c>
      <c r="C2822" s="20">
        <v>1975</v>
      </c>
      <c r="D2822" s="20">
        <v>247</v>
      </c>
      <c r="E2822" s="21"/>
      <c r="F2822" s="20"/>
      <c r="G2822" s="20"/>
    </row>
    <row r="2823" spans="1:7" x14ac:dyDescent="0.35">
      <c r="A2823" s="20" t="s">
        <v>4</v>
      </c>
      <c r="B2823" s="20" t="s">
        <v>28</v>
      </c>
      <c r="C2823" s="20">
        <v>1975</v>
      </c>
      <c r="D2823" s="20">
        <v>23814</v>
      </c>
      <c r="E2823" s="21"/>
      <c r="F2823" s="20"/>
      <c r="G2823" s="20"/>
    </row>
    <row r="2824" spans="1:7" x14ac:dyDescent="0.35">
      <c r="A2824" s="20" t="s">
        <v>5</v>
      </c>
      <c r="B2824" s="20" t="s">
        <v>28</v>
      </c>
      <c r="C2824" s="20">
        <v>1975</v>
      </c>
      <c r="D2824" s="20">
        <v>1183</v>
      </c>
      <c r="E2824" s="21"/>
      <c r="F2824" s="20"/>
      <c r="G2824" s="20"/>
    </row>
    <row r="2825" spans="1:7" x14ac:dyDescent="0.35">
      <c r="A2825" s="20" t="s">
        <v>98</v>
      </c>
      <c r="B2825" s="20" t="s">
        <v>28</v>
      </c>
      <c r="C2825" s="20">
        <v>1975</v>
      </c>
      <c r="D2825" s="20">
        <v>1067</v>
      </c>
      <c r="E2825" s="21"/>
      <c r="F2825" s="20"/>
      <c r="G2825" s="20"/>
    </row>
    <row r="2826" spans="1:7" x14ac:dyDescent="0.35">
      <c r="A2826" s="20" t="s">
        <v>99</v>
      </c>
      <c r="B2826" s="20" t="s">
        <v>28</v>
      </c>
      <c r="C2826" s="20">
        <v>1975</v>
      </c>
      <c r="D2826" s="20">
        <v>341</v>
      </c>
      <c r="E2826" s="21"/>
      <c r="F2826" s="20"/>
      <c r="G2826" s="20"/>
    </row>
    <row r="2827" spans="1:7" x14ac:dyDescent="0.35">
      <c r="A2827" s="20" t="s">
        <v>8</v>
      </c>
      <c r="B2827" s="20" t="s">
        <v>28</v>
      </c>
      <c r="C2827" s="20">
        <v>1975</v>
      </c>
      <c r="D2827" s="20">
        <v>572</v>
      </c>
      <c r="E2827" s="21"/>
      <c r="F2827" s="20"/>
      <c r="G2827" s="20"/>
    </row>
    <row r="2828" spans="1:7" x14ac:dyDescent="0.35">
      <c r="A2828" s="20" t="s">
        <v>121</v>
      </c>
      <c r="B2828" s="20" t="s">
        <v>28</v>
      </c>
      <c r="C2828" s="20">
        <v>1975</v>
      </c>
      <c r="D2828" s="20">
        <v>138</v>
      </c>
      <c r="E2828" s="21"/>
      <c r="F2828" s="20"/>
      <c r="G2828" s="20"/>
    </row>
    <row r="2829" spans="1:7" x14ac:dyDescent="0.35">
      <c r="A2829" s="20" t="s">
        <v>33</v>
      </c>
      <c r="B2829" s="20" t="s">
        <v>28</v>
      </c>
      <c r="C2829" s="20">
        <v>1975</v>
      </c>
      <c r="D2829" s="20">
        <v>539</v>
      </c>
      <c r="E2829" s="21"/>
      <c r="F2829" s="20"/>
      <c r="G2829" s="20"/>
    </row>
    <row r="2830" spans="1:7" x14ac:dyDescent="0.35">
      <c r="A2830" s="20" t="s">
        <v>34</v>
      </c>
      <c r="B2830" s="20" t="s">
        <v>28</v>
      </c>
      <c r="C2830" s="20">
        <v>1975</v>
      </c>
      <c r="D2830" s="20">
        <v>5578</v>
      </c>
      <c r="E2830" s="21"/>
      <c r="F2830" s="20"/>
      <c r="G2830" s="20"/>
    </row>
    <row r="2831" spans="1:7" x14ac:dyDescent="0.35">
      <c r="A2831" s="20" t="s">
        <v>133</v>
      </c>
      <c r="B2831" s="20" t="s">
        <v>28</v>
      </c>
      <c r="C2831" s="20">
        <v>1975</v>
      </c>
      <c r="D2831" s="20">
        <v>477</v>
      </c>
      <c r="E2831" s="21"/>
      <c r="F2831" s="20"/>
      <c r="G2831" s="20"/>
    </row>
    <row r="2832" spans="1:7" x14ac:dyDescent="0.35">
      <c r="A2832" s="20" t="s">
        <v>125</v>
      </c>
      <c r="B2832" s="20" t="s">
        <v>28</v>
      </c>
      <c r="C2832" s="20">
        <v>1975</v>
      </c>
      <c r="D2832" s="20">
        <v>5</v>
      </c>
      <c r="E2832" s="21"/>
      <c r="F2832" s="20"/>
      <c r="G2832" s="20"/>
    </row>
    <row r="2833" spans="1:7" x14ac:dyDescent="0.35">
      <c r="A2833" s="20" t="s">
        <v>13</v>
      </c>
      <c r="B2833" s="20" t="s">
        <v>28</v>
      </c>
      <c r="C2833" s="20">
        <v>1975</v>
      </c>
      <c r="D2833" s="20">
        <v>934</v>
      </c>
      <c r="E2833" s="21"/>
      <c r="F2833" s="20"/>
      <c r="G2833" s="20"/>
    </row>
    <row r="2834" spans="1:7" x14ac:dyDescent="0.35">
      <c r="A2834" s="20" t="s">
        <v>114</v>
      </c>
      <c r="B2834" s="20" t="s">
        <v>28</v>
      </c>
      <c r="C2834" s="20">
        <v>1975</v>
      </c>
      <c r="D2834" s="20">
        <v>81</v>
      </c>
      <c r="E2834" s="21"/>
      <c r="F2834" s="20"/>
      <c r="G2834" s="20"/>
    </row>
    <row r="2835" spans="1:7" x14ac:dyDescent="0.35">
      <c r="A2835" s="20" t="s">
        <v>15</v>
      </c>
      <c r="B2835" s="20" t="s">
        <v>28</v>
      </c>
      <c r="C2835" s="20">
        <v>1975</v>
      </c>
      <c r="D2835" s="20">
        <v>1760</v>
      </c>
      <c r="E2835" s="21"/>
      <c r="F2835" s="20"/>
      <c r="G2835" s="20"/>
    </row>
    <row r="2836" spans="1:7" x14ac:dyDescent="0.35">
      <c r="A2836" s="20" t="s">
        <v>36</v>
      </c>
      <c r="B2836" s="20" t="s">
        <v>28</v>
      </c>
      <c r="C2836" s="20">
        <v>1975</v>
      </c>
      <c r="D2836" s="20">
        <v>803</v>
      </c>
      <c r="E2836" s="21"/>
      <c r="F2836" s="20"/>
      <c r="G2836" s="20"/>
    </row>
    <row r="2837" spans="1:7" x14ac:dyDescent="0.35">
      <c r="A2837" s="20" t="s">
        <v>17</v>
      </c>
      <c r="B2837" s="20" t="s">
        <v>28</v>
      </c>
      <c r="C2837" s="20">
        <v>1975</v>
      </c>
      <c r="D2837" s="20">
        <v>2535</v>
      </c>
      <c r="E2837" s="21"/>
      <c r="F2837" s="20"/>
      <c r="G2837" s="20"/>
    </row>
    <row r="2838" spans="1:7" x14ac:dyDescent="0.35">
      <c r="A2838" s="20" t="s">
        <v>100</v>
      </c>
      <c r="B2838" s="20" t="s">
        <v>28</v>
      </c>
      <c r="C2838" s="20">
        <v>1975</v>
      </c>
      <c r="D2838" s="20">
        <v>1080</v>
      </c>
      <c r="E2838" s="21"/>
      <c r="F2838" s="20"/>
      <c r="G2838" s="20"/>
    </row>
    <row r="2839" spans="1:7" x14ac:dyDescent="0.35">
      <c r="A2839" s="20" t="s">
        <v>101</v>
      </c>
      <c r="B2839" s="20" t="s">
        <v>28</v>
      </c>
      <c r="C2839" s="20">
        <v>1975</v>
      </c>
      <c r="D2839" s="20">
        <v>1335</v>
      </c>
      <c r="E2839" s="21"/>
      <c r="F2839" s="20"/>
      <c r="G2839" s="20"/>
    </row>
    <row r="2840" spans="1:7" x14ac:dyDescent="0.35">
      <c r="A2840" s="20" t="s">
        <v>38</v>
      </c>
      <c r="B2840" s="20" t="s">
        <v>28</v>
      </c>
      <c r="C2840" s="20">
        <v>1975</v>
      </c>
      <c r="D2840" s="20">
        <v>3535</v>
      </c>
      <c r="E2840" s="21"/>
      <c r="F2840" s="20"/>
      <c r="G2840" s="20"/>
    </row>
    <row r="2841" spans="1:7" x14ac:dyDescent="0.35">
      <c r="A2841" s="20" t="s">
        <v>102</v>
      </c>
      <c r="B2841" s="20" t="s">
        <v>73</v>
      </c>
      <c r="C2841" s="20">
        <v>1975</v>
      </c>
      <c r="D2841" s="20">
        <v>227</v>
      </c>
      <c r="E2841" s="21"/>
      <c r="F2841" s="20"/>
      <c r="G2841" s="20"/>
    </row>
    <row r="2842" spans="1:7" x14ac:dyDescent="0.35">
      <c r="A2842" s="20" t="s">
        <v>74</v>
      </c>
      <c r="B2842" s="20" t="s">
        <v>73</v>
      </c>
      <c r="C2842" s="20">
        <v>1975</v>
      </c>
      <c r="D2842" s="20">
        <v>6289</v>
      </c>
      <c r="E2842" s="21"/>
      <c r="F2842" s="20"/>
      <c r="G2842" s="20"/>
    </row>
    <row r="2843" spans="1:7" x14ac:dyDescent="0.35">
      <c r="A2843" s="20" t="s">
        <v>104</v>
      </c>
      <c r="B2843" s="20" t="s">
        <v>73</v>
      </c>
      <c r="C2843" s="20">
        <v>1975</v>
      </c>
      <c r="D2843" s="20">
        <v>75</v>
      </c>
      <c r="E2843" s="21"/>
      <c r="F2843" s="20"/>
      <c r="G2843" s="20"/>
    </row>
    <row r="2844" spans="1:7" x14ac:dyDescent="0.35">
      <c r="A2844" s="20" t="s">
        <v>40</v>
      </c>
      <c r="B2844" s="20" t="s">
        <v>73</v>
      </c>
      <c r="C2844" s="20">
        <v>1975</v>
      </c>
      <c r="D2844" s="20">
        <v>15232</v>
      </c>
      <c r="E2844" s="21"/>
      <c r="F2844" s="20"/>
      <c r="G2844" s="20"/>
    </row>
    <row r="2845" spans="1:7" x14ac:dyDescent="0.35">
      <c r="A2845" s="20" t="s">
        <v>105</v>
      </c>
      <c r="B2845" s="20" t="s">
        <v>73</v>
      </c>
      <c r="C2845" s="20">
        <v>1975</v>
      </c>
      <c r="D2845" s="20">
        <v>108</v>
      </c>
      <c r="E2845" s="21"/>
      <c r="F2845" s="20"/>
      <c r="G2845" s="20"/>
    </row>
    <row r="2846" spans="1:7" x14ac:dyDescent="0.35">
      <c r="A2846" s="20" t="s">
        <v>42</v>
      </c>
      <c r="B2846" s="20" t="s">
        <v>73</v>
      </c>
      <c r="C2846" s="20">
        <v>1975</v>
      </c>
      <c r="D2846" s="20">
        <v>12712</v>
      </c>
      <c r="E2846" s="21"/>
      <c r="F2846" s="20"/>
      <c r="G2846" s="20"/>
    </row>
    <row r="2847" spans="1:7" x14ac:dyDescent="0.35">
      <c r="A2847" s="20" t="s">
        <v>124</v>
      </c>
      <c r="B2847" s="20" t="s">
        <v>73</v>
      </c>
      <c r="C2847" s="20">
        <v>1975</v>
      </c>
      <c r="D2847" s="20">
        <v>50</v>
      </c>
      <c r="E2847" s="21"/>
      <c r="F2847" s="20"/>
      <c r="G2847" s="20"/>
    </row>
    <row r="2848" spans="1:7" x14ac:dyDescent="0.35">
      <c r="A2848" s="20" t="s">
        <v>43</v>
      </c>
      <c r="B2848" s="20" t="s">
        <v>73</v>
      </c>
      <c r="C2848" s="20">
        <v>1975</v>
      </c>
      <c r="D2848" s="20">
        <v>28209</v>
      </c>
      <c r="E2848" s="21"/>
      <c r="F2848" s="20"/>
      <c r="G2848" s="20"/>
    </row>
    <row r="2849" spans="1:7" x14ac:dyDescent="0.35">
      <c r="A2849" s="20" t="s">
        <v>45</v>
      </c>
      <c r="B2849" s="20" t="s">
        <v>73</v>
      </c>
      <c r="C2849" s="20">
        <v>1975</v>
      </c>
      <c r="D2849" s="20">
        <v>10</v>
      </c>
      <c r="E2849" s="21"/>
      <c r="F2849" s="20"/>
      <c r="G2849" s="20"/>
    </row>
    <row r="2850" spans="1:7" x14ac:dyDescent="0.35">
      <c r="A2850" s="20" t="s">
        <v>85</v>
      </c>
      <c r="B2850" s="20" t="s">
        <v>73</v>
      </c>
      <c r="C2850" s="20">
        <v>1975</v>
      </c>
      <c r="D2850" s="20">
        <v>708</v>
      </c>
      <c r="E2850" s="21"/>
      <c r="F2850" s="20"/>
      <c r="G2850" s="20"/>
    </row>
    <row r="2851" spans="1:7" x14ac:dyDescent="0.35">
      <c r="A2851" s="20" t="s">
        <v>87</v>
      </c>
      <c r="B2851" s="20" t="s">
        <v>73</v>
      </c>
      <c r="C2851" s="20">
        <v>1975</v>
      </c>
      <c r="D2851" s="20">
        <v>575</v>
      </c>
      <c r="E2851" s="21"/>
      <c r="F2851" s="20"/>
      <c r="G2851" s="20"/>
    </row>
    <row r="2852" spans="1:7" x14ac:dyDescent="0.35">
      <c r="A2852" s="20" t="s">
        <v>75</v>
      </c>
      <c r="B2852" s="20" t="s">
        <v>73</v>
      </c>
      <c r="C2852" s="20">
        <v>1975</v>
      </c>
      <c r="D2852" s="20">
        <v>2617</v>
      </c>
      <c r="E2852" s="21"/>
      <c r="F2852" s="20"/>
      <c r="G2852" s="20"/>
    </row>
    <row r="2853" spans="1:7" x14ac:dyDescent="0.35">
      <c r="A2853" s="20" t="s">
        <v>88</v>
      </c>
      <c r="B2853" s="20" t="s">
        <v>73</v>
      </c>
      <c r="C2853" s="20">
        <v>1975</v>
      </c>
      <c r="D2853" s="20">
        <v>2956</v>
      </c>
      <c r="E2853" s="21"/>
      <c r="F2853" s="20"/>
      <c r="G2853" s="20"/>
    </row>
    <row r="2854" spans="1:7" x14ac:dyDescent="0.35">
      <c r="A2854" s="20" t="s">
        <v>119</v>
      </c>
      <c r="B2854" s="20" t="s">
        <v>73</v>
      </c>
      <c r="C2854" s="20">
        <v>1975</v>
      </c>
      <c r="D2854" s="20">
        <v>227</v>
      </c>
      <c r="E2854" s="21"/>
      <c r="F2854" s="20"/>
      <c r="G2854" s="20"/>
    </row>
    <row r="2855" spans="1:7" x14ac:dyDescent="0.35">
      <c r="A2855" s="20" t="s">
        <v>76</v>
      </c>
      <c r="B2855" s="20" t="s">
        <v>73</v>
      </c>
      <c r="C2855" s="20">
        <v>1975</v>
      </c>
      <c r="D2855" s="20">
        <v>16530</v>
      </c>
      <c r="E2855" s="21"/>
      <c r="F2855" s="20"/>
      <c r="G2855" s="20"/>
    </row>
    <row r="2856" spans="1:7" x14ac:dyDescent="0.35">
      <c r="A2856" s="20" t="s">
        <v>109</v>
      </c>
      <c r="B2856" s="20" t="s">
        <v>73</v>
      </c>
      <c r="C2856" s="20">
        <v>1975</v>
      </c>
      <c r="D2856" s="20">
        <v>132</v>
      </c>
      <c r="E2856" s="21"/>
      <c r="F2856" s="20"/>
      <c r="G2856" s="20"/>
    </row>
    <row r="2857" spans="1:7" x14ac:dyDescent="0.35">
      <c r="A2857" s="20" t="s">
        <v>53</v>
      </c>
      <c r="B2857" s="20" t="s">
        <v>73</v>
      </c>
      <c r="C2857" s="20">
        <v>1975</v>
      </c>
      <c r="D2857" s="20">
        <v>151</v>
      </c>
      <c r="E2857" s="21"/>
      <c r="F2857" s="20"/>
      <c r="G2857" s="20"/>
    </row>
    <row r="2858" spans="1:7" x14ac:dyDescent="0.35">
      <c r="A2858" s="20" t="s">
        <v>54</v>
      </c>
      <c r="B2858" s="20" t="s">
        <v>73</v>
      </c>
      <c r="C2858" s="20">
        <v>1975</v>
      </c>
      <c r="D2858" s="20">
        <v>1129</v>
      </c>
      <c r="E2858" s="21"/>
      <c r="F2858" s="20"/>
      <c r="G2858" s="20"/>
    </row>
    <row r="2859" spans="1:7" x14ac:dyDescent="0.35">
      <c r="A2859" s="20" t="s">
        <v>55</v>
      </c>
      <c r="B2859" s="20" t="s">
        <v>73</v>
      </c>
      <c r="C2859" s="20">
        <v>1975</v>
      </c>
      <c r="D2859" s="20">
        <v>5941</v>
      </c>
      <c r="E2859" s="21"/>
      <c r="F2859" s="20"/>
      <c r="G2859" s="20"/>
    </row>
    <row r="2860" spans="1:7" x14ac:dyDescent="0.35">
      <c r="A2860" s="20" t="s">
        <v>78</v>
      </c>
      <c r="B2860" s="20" t="s">
        <v>73</v>
      </c>
      <c r="C2860" s="20">
        <v>1975</v>
      </c>
      <c r="D2860" s="20">
        <v>1615</v>
      </c>
      <c r="E2860" s="21"/>
      <c r="F2860" s="20"/>
      <c r="G2860" s="20"/>
    </row>
    <row r="2861" spans="1:7" x14ac:dyDescent="0.35">
      <c r="A2861" s="20" t="s">
        <v>79</v>
      </c>
      <c r="B2861" s="20" t="s">
        <v>73</v>
      </c>
      <c r="C2861" s="20">
        <v>1975</v>
      </c>
      <c r="D2861" s="20">
        <v>58</v>
      </c>
      <c r="E2861" s="21"/>
      <c r="F2861" s="20"/>
      <c r="G2861" s="20"/>
    </row>
    <row r="2862" spans="1:7" x14ac:dyDescent="0.35">
      <c r="A2862" s="20" t="s">
        <v>57</v>
      </c>
      <c r="B2862" s="20" t="s">
        <v>73</v>
      </c>
      <c r="C2862" s="20">
        <v>1975</v>
      </c>
      <c r="D2862" s="20">
        <v>382</v>
      </c>
      <c r="E2862" s="21"/>
      <c r="F2862" s="20"/>
      <c r="G2862" s="20"/>
    </row>
    <row r="2863" spans="1:7" x14ac:dyDescent="0.35">
      <c r="A2863" s="20" t="s">
        <v>111</v>
      </c>
      <c r="B2863" s="20" t="s">
        <v>73</v>
      </c>
      <c r="C2863" s="20">
        <v>1975</v>
      </c>
      <c r="D2863" s="20">
        <v>321</v>
      </c>
      <c r="E2863" s="21"/>
      <c r="F2863" s="20"/>
      <c r="G2863" s="20"/>
    </row>
    <row r="2864" spans="1:7" x14ac:dyDescent="0.35">
      <c r="A2864" s="20" t="s">
        <v>126</v>
      </c>
      <c r="B2864" s="20" t="s">
        <v>73</v>
      </c>
      <c r="C2864" s="20">
        <v>1975</v>
      </c>
      <c r="D2864" s="20">
        <v>25</v>
      </c>
      <c r="E2864" s="21"/>
      <c r="F2864" s="20"/>
      <c r="G2864" s="20"/>
    </row>
    <row r="2865" spans="1:7" x14ac:dyDescent="0.35">
      <c r="A2865" s="20" t="s">
        <v>59</v>
      </c>
      <c r="B2865" s="20" t="s">
        <v>73</v>
      </c>
      <c r="C2865" s="20">
        <v>1975</v>
      </c>
      <c r="D2865" s="20">
        <v>7831</v>
      </c>
      <c r="E2865" s="21"/>
      <c r="F2865" s="20"/>
      <c r="G2865" s="20"/>
    </row>
    <row r="2866" spans="1:7" x14ac:dyDescent="0.35">
      <c r="A2866" s="20" t="s">
        <v>60</v>
      </c>
      <c r="B2866" s="20" t="s">
        <v>73</v>
      </c>
      <c r="C2866" s="20">
        <v>1975</v>
      </c>
      <c r="D2866" s="20">
        <v>5581</v>
      </c>
      <c r="E2866" s="21"/>
      <c r="F2866" s="20"/>
      <c r="G2866" s="20"/>
    </row>
    <row r="2867" spans="1:7" x14ac:dyDescent="0.35">
      <c r="A2867" s="20" t="s">
        <v>113</v>
      </c>
      <c r="B2867" s="20" t="s">
        <v>73</v>
      </c>
      <c r="C2867" s="20">
        <v>1975</v>
      </c>
      <c r="D2867" s="20">
        <v>557</v>
      </c>
      <c r="E2867" s="21"/>
      <c r="F2867" s="20"/>
      <c r="G2867" s="20"/>
    </row>
    <row r="2868" spans="1:7" x14ac:dyDescent="0.35">
      <c r="A2868" s="20" t="s">
        <v>115</v>
      </c>
      <c r="B2868" s="20" t="s">
        <v>73</v>
      </c>
      <c r="C2868" s="20">
        <v>1975</v>
      </c>
      <c r="D2868" s="20">
        <v>259</v>
      </c>
      <c r="E2868" s="21"/>
      <c r="F2868" s="20"/>
      <c r="G2868" s="20"/>
    </row>
    <row r="2869" spans="1:7" x14ac:dyDescent="0.35">
      <c r="A2869" s="20" t="s">
        <v>63</v>
      </c>
      <c r="B2869" s="20" t="s">
        <v>73</v>
      </c>
      <c r="C2869" s="20">
        <v>1975</v>
      </c>
      <c r="D2869" s="20">
        <v>2489</v>
      </c>
      <c r="E2869" s="21"/>
      <c r="F2869" s="20"/>
      <c r="G2869" s="20"/>
    </row>
    <row r="2870" spans="1:7" x14ac:dyDescent="0.35">
      <c r="A2870" s="20" t="s">
        <v>80</v>
      </c>
      <c r="B2870" s="20" t="s">
        <v>73</v>
      </c>
      <c r="C2870" s="20">
        <v>1975</v>
      </c>
      <c r="D2870" s="20">
        <v>6946</v>
      </c>
      <c r="E2870" s="21"/>
      <c r="F2870" s="20"/>
      <c r="G2870" s="20"/>
    </row>
    <row r="2871" spans="1:7" x14ac:dyDescent="0.35">
      <c r="A2871" s="20" t="s">
        <v>64</v>
      </c>
      <c r="B2871" s="20" t="s">
        <v>73</v>
      </c>
      <c r="C2871" s="20">
        <v>1975</v>
      </c>
      <c r="D2871" s="20">
        <v>12277</v>
      </c>
      <c r="E2871" s="21"/>
      <c r="F2871" s="20"/>
      <c r="G2871" s="20"/>
    </row>
    <row r="2872" spans="1:7" x14ac:dyDescent="0.35">
      <c r="A2872" s="20" t="s">
        <v>90</v>
      </c>
      <c r="B2872" s="20" t="s">
        <v>73</v>
      </c>
      <c r="C2872" s="20">
        <v>1975</v>
      </c>
      <c r="D2872" s="20">
        <v>2468</v>
      </c>
      <c r="E2872" s="21"/>
      <c r="F2872" s="20"/>
      <c r="G2872" s="20"/>
    </row>
    <row r="2873" spans="1:7" x14ac:dyDescent="0.35">
      <c r="A2873" s="20" t="s">
        <v>81</v>
      </c>
      <c r="B2873" s="20" t="s">
        <v>73</v>
      </c>
      <c r="C2873" s="20">
        <v>1975</v>
      </c>
      <c r="D2873" s="20">
        <v>63</v>
      </c>
      <c r="E2873" s="21"/>
      <c r="F2873" s="20"/>
      <c r="G2873" s="20"/>
    </row>
    <row r="2874" spans="1:7" x14ac:dyDescent="0.35">
      <c r="A2874" s="20" t="s">
        <v>65</v>
      </c>
      <c r="B2874" s="20" t="s">
        <v>73</v>
      </c>
      <c r="C2874" s="20">
        <v>1975</v>
      </c>
      <c r="D2874" s="20">
        <v>173</v>
      </c>
      <c r="E2874" s="21"/>
      <c r="F2874" s="20"/>
      <c r="G2874" s="20"/>
    </row>
    <row r="2875" spans="1:7" x14ac:dyDescent="0.35">
      <c r="A2875" s="20" t="s">
        <v>116</v>
      </c>
      <c r="B2875" s="20" t="s">
        <v>73</v>
      </c>
      <c r="C2875" s="20">
        <v>1975</v>
      </c>
      <c r="D2875" s="20">
        <v>207</v>
      </c>
      <c r="E2875" s="21"/>
      <c r="F2875" s="20"/>
      <c r="G2875" s="20"/>
    </row>
    <row r="2876" spans="1:7" x14ac:dyDescent="0.35">
      <c r="A2876" s="20" t="s">
        <v>82</v>
      </c>
      <c r="B2876" s="20" t="s">
        <v>73</v>
      </c>
      <c r="C2876" s="20">
        <v>1975</v>
      </c>
      <c r="D2876" s="20">
        <v>2142</v>
      </c>
      <c r="E2876" s="21"/>
      <c r="F2876" s="20"/>
      <c r="G2876" s="20"/>
    </row>
    <row r="2877" spans="1:7" x14ac:dyDescent="0.35">
      <c r="A2877" s="20" t="s">
        <v>91</v>
      </c>
      <c r="B2877" s="20" t="s">
        <v>73</v>
      </c>
      <c r="C2877" s="20">
        <v>1975</v>
      </c>
      <c r="D2877" s="20">
        <v>911</v>
      </c>
      <c r="E2877" s="21"/>
      <c r="F2877" s="20"/>
      <c r="G2877" s="20"/>
    </row>
    <row r="2878" spans="1:7" x14ac:dyDescent="0.35">
      <c r="A2878" s="20" t="s">
        <v>122</v>
      </c>
      <c r="B2878" s="20" t="s">
        <v>73</v>
      </c>
      <c r="C2878" s="20">
        <v>1975</v>
      </c>
      <c r="D2878" s="20">
        <v>89</v>
      </c>
      <c r="E2878" s="21"/>
      <c r="F2878" s="20"/>
      <c r="G2878" s="20"/>
    </row>
    <row r="2879" spans="1:7" x14ac:dyDescent="0.35">
      <c r="A2879" s="20" t="s">
        <v>68</v>
      </c>
      <c r="B2879" s="20" t="s">
        <v>73</v>
      </c>
      <c r="C2879" s="20">
        <v>1975</v>
      </c>
      <c r="D2879" s="20">
        <v>22519</v>
      </c>
      <c r="E2879" s="21"/>
      <c r="F2879" s="20"/>
      <c r="G2879" s="20"/>
    </row>
    <row r="2880" spans="1:7" x14ac:dyDescent="0.35">
      <c r="A2880" s="20" t="s">
        <v>103</v>
      </c>
      <c r="B2880" s="20"/>
      <c r="C2880" s="20">
        <v>1975</v>
      </c>
      <c r="D2880" s="20">
        <v>97</v>
      </c>
      <c r="E2880" s="21"/>
      <c r="F2880" s="20"/>
      <c r="G2880" s="20"/>
    </row>
    <row r="2881" spans="1:7" x14ac:dyDescent="0.35">
      <c r="A2881" s="20" t="s">
        <v>30</v>
      </c>
      <c r="B2881" s="20" t="s">
        <v>28</v>
      </c>
      <c r="C2881" s="20">
        <v>1974</v>
      </c>
      <c r="D2881" s="20">
        <v>1981</v>
      </c>
      <c r="E2881" s="21"/>
      <c r="F2881" s="20"/>
      <c r="G2881" s="20"/>
    </row>
    <row r="2882" spans="1:7" x14ac:dyDescent="0.35">
      <c r="A2882" s="20" t="s">
        <v>31</v>
      </c>
      <c r="B2882" s="20" t="s">
        <v>28</v>
      </c>
      <c r="C2882" s="20">
        <v>1974</v>
      </c>
      <c r="D2882" s="20">
        <v>3408</v>
      </c>
      <c r="E2882" s="21"/>
      <c r="F2882" s="20"/>
      <c r="G2882" s="20"/>
    </row>
    <row r="2883" spans="1:7" x14ac:dyDescent="0.35">
      <c r="A2883" s="20" t="s">
        <v>118</v>
      </c>
      <c r="B2883" s="20" t="s">
        <v>28</v>
      </c>
      <c r="C2883" s="20">
        <v>1974</v>
      </c>
      <c r="D2883" s="20">
        <v>71</v>
      </c>
      <c r="E2883" s="21"/>
      <c r="F2883" s="20"/>
      <c r="G2883" s="20"/>
    </row>
    <row r="2884" spans="1:7" x14ac:dyDescent="0.35">
      <c r="A2884" s="20" t="s">
        <v>3</v>
      </c>
      <c r="B2884" s="20" t="s">
        <v>28</v>
      </c>
      <c r="C2884" s="20">
        <v>1974</v>
      </c>
      <c r="D2884" s="20">
        <v>9950</v>
      </c>
      <c r="E2884" s="21"/>
      <c r="F2884" s="20"/>
      <c r="G2884" s="20"/>
    </row>
    <row r="2885" spans="1:7" x14ac:dyDescent="0.35">
      <c r="A2885" s="20" t="s">
        <v>97</v>
      </c>
      <c r="B2885" s="20" t="s">
        <v>28</v>
      </c>
      <c r="C2885" s="20">
        <v>1974</v>
      </c>
      <c r="D2885" s="20">
        <v>1282</v>
      </c>
      <c r="E2885" s="21"/>
      <c r="F2885" s="20"/>
      <c r="G2885" s="20"/>
    </row>
    <row r="2886" spans="1:7" x14ac:dyDescent="0.35">
      <c r="A2886" s="20" t="s">
        <v>106</v>
      </c>
      <c r="B2886" s="20" t="s">
        <v>28</v>
      </c>
      <c r="C2886" s="20">
        <v>1974</v>
      </c>
      <c r="D2886" s="20">
        <v>478</v>
      </c>
      <c r="E2886" s="21"/>
      <c r="F2886" s="20"/>
      <c r="G2886" s="20"/>
    </row>
    <row r="2887" spans="1:7" x14ac:dyDescent="0.35">
      <c r="A2887" s="20" t="s">
        <v>107</v>
      </c>
      <c r="B2887" s="20" t="s">
        <v>28</v>
      </c>
      <c r="C2887" s="20">
        <v>1974</v>
      </c>
      <c r="D2887" s="20">
        <v>204</v>
      </c>
      <c r="E2887" s="21"/>
      <c r="F2887" s="20"/>
      <c r="G2887" s="20"/>
    </row>
    <row r="2888" spans="1:7" x14ac:dyDescent="0.35">
      <c r="A2888" s="20" t="s">
        <v>108</v>
      </c>
      <c r="B2888" s="20" t="s">
        <v>28</v>
      </c>
      <c r="C2888" s="20">
        <v>1974</v>
      </c>
      <c r="D2888" s="20">
        <v>247</v>
      </c>
      <c r="E2888" s="21"/>
      <c r="F2888" s="20"/>
      <c r="G2888" s="20"/>
    </row>
    <row r="2889" spans="1:7" x14ac:dyDescent="0.35">
      <c r="A2889" s="20" t="s">
        <v>4</v>
      </c>
      <c r="B2889" s="20" t="s">
        <v>28</v>
      </c>
      <c r="C2889" s="20">
        <v>1974</v>
      </c>
      <c r="D2889" s="20">
        <v>20973</v>
      </c>
      <c r="E2889" s="21"/>
      <c r="F2889" s="20"/>
      <c r="G2889" s="20"/>
    </row>
    <row r="2890" spans="1:7" x14ac:dyDescent="0.35">
      <c r="A2890" s="20" t="s">
        <v>5</v>
      </c>
      <c r="B2890" s="20" t="s">
        <v>28</v>
      </c>
      <c r="C2890" s="20">
        <v>1974</v>
      </c>
      <c r="D2890" s="20">
        <v>742</v>
      </c>
      <c r="E2890" s="21"/>
      <c r="F2890" s="20"/>
      <c r="G2890" s="20"/>
    </row>
    <row r="2891" spans="1:7" x14ac:dyDescent="0.35">
      <c r="A2891" s="20" t="s">
        <v>98</v>
      </c>
      <c r="B2891" s="20" t="s">
        <v>28</v>
      </c>
      <c r="C2891" s="20">
        <v>1974</v>
      </c>
      <c r="D2891" s="20">
        <v>874</v>
      </c>
      <c r="E2891" s="21"/>
      <c r="F2891" s="20"/>
      <c r="G2891" s="20"/>
    </row>
    <row r="2892" spans="1:7" x14ac:dyDescent="0.35">
      <c r="A2892" s="20" t="s">
        <v>99</v>
      </c>
      <c r="B2892" s="20" t="s">
        <v>28</v>
      </c>
      <c r="C2892" s="20">
        <v>1974</v>
      </c>
      <c r="D2892" s="20">
        <v>318</v>
      </c>
      <c r="E2892" s="21"/>
      <c r="F2892" s="20"/>
      <c r="G2892" s="20"/>
    </row>
    <row r="2893" spans="1:7" x14ac:dyDescent="0.35">
      <c r="A2893" s="20" t="s">
        <v>8</v>
      </c>
      <c r="B2893" s="20" t="s">
        <v>28</v>
      </c>
      <c r="C2893" s="20">
        <v>1974</v>
      </c>
      <c r="D2893" s="20">
        <v>470</v>
      </c>
      <c r="E2893" s="21"/>
      <c r="F2893" s="20"/>
      <c r="G2893" s="20"/>
    </row>
    <row r="2894" spans="1:7" x14ac:dyDescent="0.35">
      <c r="A2894" s="20" t="s">
        <v>121</v>
      </c>
      <c r="B2894" s="20" t="s">
        <v>28</v>
      </c>
      <c r="C2894" s="20">
        <v>1974</v>
      </c>
      <c r="D2894" s="20">
        <v>143</v>
      </c>
      <c r="E2894" s="21"/>
      <c r="F2894" s="20"/>
      <c r="G2894" s="20"/>
    </row>
    <row r="2895" spans="1:7" x14ac:dyDescent="0.35">
      <c r="A2895" s="20" t="s">
        <v>33</v>
      </c>
      <c r="B2895" s="20" t="s">
        <v>28</v>
      </c>
      <c r="C2895" s="20">
        <v>1974</v>
      </c>
      <c r="D2895" s="20">
        <v>453</v>
      </c>
      <c r="E2895" s="21"/>
      <c r="F2895" s="20"/>
      <c r="G2895" s="20"/>
    </row>
    <row r="2896" spans="1:7" x14ac:dyDescent="0.35">
      <c r="A2896" s="20" t="s">
        <v>34</v>
      </c>
      <c r="B2896" s="20" t="s">
        <v>28</v>
      </c>
      <c r="C2896" s="20">
        <v>1974</v>
      </c>
      <c r="D2896" s="20">
        <v>5889</v>
      </c>
      <c r="E2896" s="21"/>
      <c r="F2896" s="20"/>
      <c r="G2896" s="20"/>
    </row>
    <row r="2897" spans="1:7" x14ac:dyDescent="0.35">
      <c r="A2897" s="20" t="s">
        <v>133</v>
      </c>
      <c r="B2897" s="20" t="s">
        <v>28</v>
      </c>
      <c r="C2897" s="20">
        <v>1974</v>
      </c>
      <c r="D2897" s="20">
        <v>562</v>
      </c>
      <c r="E2897" s="21"/>
      <c r="F2897" s="20"/>
      <c r="G2897" s="20"/>
    </row>
    <row r="2898" spans="1:7" x14ac:dyDescent="0.35">
      <c r="A2898" s="20" t="s">
        <v>125</v>
      </c>
      <c r="B2898" s="20" t="s">
        <v>28</v>
      </c>
      <c r="C2898" s="20">
        <v>1974</v>
      </c>
      <c r="D2898" s="20">
        <v>5</v>
      </c>
      <c r="E2898" s="21"/>
      <c r="F2898" s="20"/>
      <c r="G2898" s="20"/>
    </row>
    <row r="2899" spans="1:7" x14ac:dyDescent="0.35">
      <c r="A2899" s="20" t="s">
        <v>13</v>
      </c>
      <c r="B2899" s="20" t="s">
        <v>28</v>
      </c>
      <c r="C2899" s="20">
        <v>1974</v>
      </c>
      <c r="D2899" s="20">
        <v>726</v>
      </c>
      <c r="E2899" s="21"/>
      <c r="F2899" s="20"/>
      <c r="G2899" s="20"/>
    </row>
    <row r="2900" spans="1:7" x14ac:dyDescent="0.35">
      <c r="A2900" s="20" t="s">
        <v>114</v>
      </c>
      <c r="B2900" s="20" t="s">
        <v>28</v>
      </c>
      <c r="C2900" s="20">
        <v>1974</v>
      </c>
      <c r="D2900" s="20">
        <v>89</v>
      </c>
      <c r="E2900" s="21"/>
      <c r="F2900" s="20"/>
      <c r="G2900" s="20"/>
    </row>
    <row r="2901" spans="1:7" x14ac:dyDescent="0.35">
      <c r="A2901" s="20" t="s">
        <v>15</v>
      </c>
      <c r="B2901" s="20" t="s">
        <v>28</v>
      </c>
      <c r="C2901" s="20">
        <v>1974</v>
      </c>
      <c r="D2901" s="20">
        <v>1319</v>
      </c>
      <c r="E2901" s="21"/>
      <c r="F2901" s="20"/>
      <c r="G2901" s="20"/>
    </row>
    <row r="2902" spans="1:7" x14ac:dyDescent="0.35">
      <c r="A2902" s="20" t="s">
        <v>36</v>
      </c>
      <c r="B2902" s="20" t="s">
        <v>28</v>
      </c>
      <c r="C2902" s="20">
        <v>1974</v>
      </c>
      <c r="D2902" s="20">
        <v>828</v>
      </c>
      <c r="E2902" s="21"/>
      <c r="F2902" s="20"/>
      <c r="G2902" s="20"/>
    </row>
    <row r="2903" spans="1:7" x14ac:dyDescent="0.35">
      <c r="A2903" s="20" t="s">
        <v>17</v>
      </c>
      <c r="B2903" s="20" t="s">
        <v>28</v>
      </c>
      <c r="C2903" s="20">
        <v>1974</v>
      </c>
      <c r="D2903" s="20">
        <v>1957</v>
      </c>
      <c r="E2903" s="21"/>
      <c r="F2903" s="20"/>
      <c r="G2903" s="20"/>
    </row>
    <row r="2904" spans="1:7" x14ac:dyDescent="0.35">
      <c r="A2904" s="20" t="s">
        <v>100</v>
      </c>
      <c r="B2904" s="20" t="s">
        <v>28</v>
      </c>
      <c r="C2904" s="20">
        <v>1974</v>
      </c>
      <c r="D2904" s="20">
        <v>949</v>
      </c>
      <c r="E2904" s="21"/>
      <c r="F2904" s="20"/>
      <c r="G2904" s="20"/>
    </row>
    <row r="2905" spans="1:7" x14ac:dyDescent="0.35">
      <c r="A2905" s="20" t="s">
        <v>101</v>
      </c>
      <c r="B2905" s="20" t="s">
        <v>28</v>
      </c>
      <c r="C2905" s="20">
        <v>1974</v>
      </c>
      <c r="D2905" s="20">
        <v>1126</v>
      </c>
      <c r="E2905" s="21"/>
      <c r="F2905" s="20"/>
      <c r="G2905" s="20"/>
    </row>
    <row r="2906" spans="1:7" x14ac:dyDescent="0.35">
      <c r="A2906" s="20" t="s">
        <v>38</v>
      </c>
      <c r="B2906" s="20" t="s">
        <v>28</v>
      </c>
      <c r="C2906" s="20">
        <v>1974</v>
      </c>
      <c r="D2906" s="20">
        <v>2053</v>
      </c>
      <c r="E2906" s="21"/>
      <c r="F2906" s="20"/>
      <c r="G2906" s="20"/>
    </row>
    <row r="2907" spans="1:7" x14ac:dyDescent="0.35">
      <c r="A2907" s="20" t="s">
        <v>102</v>
      </c>
      <c r="B2907" s="20" t="s">
        <v>73</v>
      </c>
      <c r="C2907" s="20">
        <v>1974</v>
      </c>
      <c r="D2907" s="20">
        <v>227</v>
      </c>
      <c r="E2907" s="21"/>
      <c r="F2907" s="20"/>
      <c r="G2907" s="20"/>
    </row>
    <row r="2908" spans="1:7" x14ac:dyDescent="0.35">
      <c r="A2908" s="20" t="s">
        <v>74</v>
      </c>
      <c r="B2908" s="20" t="s">
        <v>73</v>
      </c>
      <c r="C2908" s="20">
        <v>1974</v>
      </c>
      <c r="D2908" s="20">
        <v>6301</v>
      </c>
      <c r="E2908" s="21"/>
      <c r="F2908" s="20"/>
      <c r="G2908" s="20"/>
    </row>
    <row r="2909" spans="1:7" x14ac:dyDescent="0.35">
      <c r="A2909" s="20" t="s">
        <v>104</v>
      </c>
      <c r="B2909" s="20" t="s">
        <v>73</v>
      </c>
      <c r="C2909" s="20">
        <v>1974</v>
      </c>
      <c r="D2909" s="20">
        <v>75</v>
      </c>
      <c r="E2909" s="21"/>
      <c r="F2909" s="20"/>
      <c r="G2909" s="20"/>
    </row>
    <row r="2910" spans="1:7" x14ac:dyDescent="0.35">
      <c r="A2910" s="20" t="s">
        <v>40</v>
      </c>
      <c r="B2910" s="20" t="s">
        <v>73</v>
      </c>
      <c r="C2910" s="20">
        <v>1974</v>
      </c>
      <c r="D2910" s="20">
        <v>8752</v>
      </c>
      <c r="E2910" s="21"/>
      <c r="F2910" s="20"/>
      <c r="G2910" s="20"/>
    </row>
    <row r="2911" spans="1:7" x14ac:dyDescent="0.35">
      <c r="A2911" s="20" t="s">
        <v>105</v>
      </c>
      <c r="B2911" s="20" t="s">
        <v>73</v>
      </c>
      <c r="C2911" s="20">
        <v>1974</v>
      </c>
      <c r="D2911" s="20">
        <v>89</v>
      </c>
      <c r="E2911" s="21"/>
      <c r="F2911" s="20"/>
      <c r="G2911" s="20"/>
    </row>
    <row r="2912" spans="1:7" x14ac:dyDescent="0.35">
      <c r="A2912" s="20" t="s">
        <v>42</v>
      </c>
      <c r="B2912" s="20" t="s">
        <v>73</v>
      </c>
      <c r="C2912" s="20">
        <v>1974</v>
      </c>
      <c r="D2912" s="20">
        <v>8243</v>
      </c>
      <c r="E2912" s="21"/>
      <c r="F2912" s="20"/>
      <c r="G2912" s="20"/>
    </row>
    <row r="2913" spans="1:7" x14ac:dyDescent="0.35">
      <c r="A2913" s="20" t="s">
        <v>124</v>
      </c>
      <c r="B2913" s="20" t="s">
        <v>73</v>
      </c>
      <c r="C2913" s="20">
        <v>1974</v>
      </c>
      <c r="D2913" s="20">
        <v>8</v>
      </c>
      <c r="E2913" s="21"/>
      <c r="F2913" s="20"/>
      <c r="G2913" s="20"/>
    </row>
    <row r="2914" spans="1:7" x14ac:dyDescent="0.35">
      <c r="A2914" s="20" t="s">
        <v>43</v>
      </c>
      <c r="B2914" s="20" t="s">
        <v>73</v>
      </c>
      <c r="C2914" s="20">
        <v>1974</v>
      </c>
      <c r="D2914" s="20">
        <v>26529</v>
      </c>
      <c r="E2914" s="21"/>
      <c r="F2914" s="20"/>
      <c r="G2914" s="20"/>
    </row>
    <row r="2915" spans="1:7" x14ac:dyDescent="0.35">
      <c r="A2915" s="20" t="s">
        <v>85</v>
      </c>
      <c r="B2915" s="20" t="s">
        <v>73</v>
      </c>
      <c r="C2915" s="20">
        <v>1974</v>
      </c>
      <c r="D2915" s="20">
        <v>731</v>
      </c>
      <c r="E2915" s="21"/>
      <c r="F2915" s="20"/>
      <c r="G2915" s="20"/>
    </row>
    <row r="2916" spans="1:7" x14ac:dyDescent="0.35">
      <c r="A2916" s="20" t="s">
        <v>87</v>
      </c>
      <c r="B2916" s="20" t="s">
        <v>73</v>
      </c>
      <c r="C2916" s="20">
        <v>1974</v>
      </c>
      <c r="D2916" s="20">
        <v>597</v>
      </c>
      <c r="E2916" s="21"/>
      <c r="F2916" s="20"/>
      <c r="G2916" s="20"/>
    </row>
    <row r="2917" spans="1:7" x14ac:dyDescent="0.35">
      <c r="A2917" s="20" t="s">
        <v>75</v>
      </c>
      <c r="B2917" s="20" t="s">
        <v>73</v>
      </c>
      <c r="C2917" s="20">
        <v>1974</v>
      </c>
      <c r="D2917" s="20">
        <v>1632</v>
      </c>
      <c r="E2917" s="21"/>
      <c r="F2917" s="20"/>
      <c r="G2917" s="20"/>
    </row>
    <row r="2918" spans="1:7" x14ac:dyDescent="0.35">
      <c r="A2918" s="20" t="s">
        <v>88</v>
      </c>
      <c r="B2918" s="20" t="s">
        <v>73</v>
      </c>
      <c r="C2918" s="20">
        <v>1974</v>
      </c>
      <c r="D2918" s="20">
        <v>2157</v>
      </c>
      <c r="E2918" s="21"/>
      <c r="F2918" s="20"/>
      <c r="G2918" s="20"/>
    </row>
    <row r="2919" spans="1:7" x14ac:dyDescent="0.35">
      <c r="A2919" s="20" t="s">
        <v>119</v>
      </c>
      <c r="B2919" s="20" t="s">
        <v>73</v>
      </c>
      <c r="C2919" s="20">
        <v>1974</v>
      </c>
      <c r="D2919" s="20">
        <v>240</v>
      </c>
      <c r="E2919" s="21"/>
      <c r="F2919" s="20"/>
      <c r="G2919" s="20"/>
    </row>
    <row r="2920" spans="1:7" x14ac:dyDescent="0.35">
      <c r="A2920" s="20" t="s">
        <v>76</v>
      </c>
      <c r="B2920" s="20" t="s">
        <v>73</v>
      </c>
      <c r="C2920" s="20">
        <v>1974</v>
      </c>
      <c r="D2920" s="20">
        <v>13347</v>
      </c>
      <c r="E2920" s="21"/>
      <c r="F2920" s="20"/>
      <c r="G2920" s="20"/>
    </row>
    <row r="2921" spans="1:7" x14ac:dyDescent="0.35">
      <c r="A2921" s="20" t="s">
        <v>109</v>
      </c>
      <c r="B2921" s="20" t="s">
        <v>73</v>
      </c>
      <c r="C2921" s="20">
        <v>1974</v>
      </c>
      <c r="D2921" s="20">
        <v>235</v>
      </c>
      <c r="E2921" s="21"/>
      <c r="F2921" s="20"/>
      <c r="G2921" s="20"/>
    </row>
    <row r="2922" spans="1:7" x14ac:dyDescent="0.35">
      <c r="A2922" s="20" t="s">
        <v>53</v>
      </c>
      <c r="B2922" s="20" t="s">
        <v>73</v>
      </c>
      <c r="C2922" s="20">
        <v>1974</v>
      </c>
      <c r="D2922" s="20">
        <v>103</v>
      </c>
      <c r="E2922" s="21"/>
      <c r="F2922" s="20"/>
      <c r="G2922" s="20"/>
    </row>
    <row r="2923" spans="1:7" x14ac:dyDescent="0.35">
      <c r="A2923" s="20" t="s">
        <v>54</v>
      </c>
      <c r="B2923" s="20" t="s">
        <v>73</v>
      </c>
      <c r="C2923" s="20">
        <v>1974</v>
      </c>
      <c r="D2923" s="20">
        <v>553</v>
      </c>
      <c r="E2923" s="21"/>
      <c r="F2923" s="20"/>
      <c r="G2923" s="20"/>
    </row>
    <row r="2924" spans="1:7" x14ac:dyDescent="0.35">
      <c r="A2924" s="20" t="s">
        <v>55</v>
      </c>
      <c r="B2924" s="20" t="s">
        <v>73</v>
      </c>
      <c r="C2924" s="20">
        <v>1974</v>
      </c>
      <c r="D2924" s="20">
        <v>6276</v>
      </c>
      <c r="E2924" s="21"/>
      <c r="F2924" s="20"/>
      <c r="G2924" s="20"/>
    </row>
    <row r="2925" spans="1:7" x14ac:dyDescent="0.35">
      <c r="A2925" s="20" t="s">
        <v>78</v>
      </c>
      <c r="B2925" s="20" t="s">
        <v>73</v>
      </c>
      <c r="C2925" s="20">
        <v>1974</v>
      </c>
      <c r="D2925" s="20">
        <v>1697</v>
      </c>
      <c r="E2925" s="21"/>
      <c r="F2925" s="20"/>
      <c r="G2925" s="20"/>
    </row>
    <row r="2926" spans="1:7" x14ac:dyDescent="0.35">
      <c r="A2926" s="20" t="s">
        <v>79</v>
      </c>
      <c r="B2926" s="20" t="s">
        <v>73</v>
      </c>
      <c r="C2926" s="20">
        <v>1974</v>
      </c>
      <c r="D2926" s="20">
        <v>58</v>
      </c>
      <c r="E2926" s="21"/>
      <c r="F2926" s="20"/>
      <c r="G2926" s="20"/>
    </row>
    <row r="2927" spans="1:7" x14ac:dyDescent="0.35">
      <c r="A2927" s="20" t="s">
        <v>57</v>
      </c>
      <c r="B2927" s="20" t="s">
        <v>73</v>
      </c>
      <c r="C2927" s="20">
        <v>1974</v>
      </c>
      <c r="D2927" s="20">
        <v>354</v>
      </c>
      <c r="E2927" s="21"/>
      <c r="F2927" s="20"/>
      <c r="G2927" s="20"/>
    </row>
    <row r="2928" spans="1:7" x14ac:dyDescent="0.35">
      <c r="A2928" s="20" t="s">
        <v>111</v>
      </c>
      <c r="B2928" s="20" t="s">
        <v>73</v>
      </c>
      <c r="C2928" s="20">
        <v>1974</v>
      </c>
      <c r="D2928" s="20">
        <v>321</v>
      </c>
      <c r="E2928" s="21"/>
      <c r="F2928" s="20"/>
      <c r="G2928" s="20"/>
    </row>
    <row r="2929" spans="1:7" x14ac:dyDescent="0.35">
      <c r="A2929" s="20" t="s">
        <v>59</v>
      </c>
      <c r="B2929" s="20" t="s">
        <v>73</v>
      </c>
      <c r="C2929" s="20">
        <v>1974</v>
      </c>
      <c r="D2929" s="20">
        <v>5360</v>
      </c>
      <c r="E2929" s="21"/>
      <c r="F2929" s="20"/>
      <c r="G2929" s="20"/>
    </row>
    <row r="2930" spans="1:7" x14ac:dyDescent="0.35">
      <c r="A2930" s="20" t="s">
        <v>60</v>
      </c>
      <c r="B2930" s="20" t="s">
        <v>73</v>
      </c>
      <c r="C2930" s="20">
        <v>1974</v>
      </c>
      <c r="D2930" s="20">
        <v>3723</v>
      </c>
      <c r="E2930" s="21"/>
      <c r="F2930" s="20"/>
      <c r="G2930" s="20"/>
    </row>
    <row r="2931" spans="1:7" x14ac:dyDescent="0.35">
      <c r="A2931" s="20" t="s">
        <v>113</v>
      </c>
      <c r="B2931" s="20" t="s">
        <v>73</v>
      </c>
      <c r="C2931" s="20">
        <v>1974</v>
      </c>
      <c r="D2931" s="20">
        <v>397</v>
      </c>
      <c r="E2931" s="21"/>
      <c r="F2931" s="20"/>
      <c r="G2931" s="20"/>
    </row>
    <row r="2932" spans="1:7" x14ac:dyDescent="0.35">
      <c r="A2932" s="20" t="s">
        <v>115</v>
      </c>
      <c r="B2932" s="20" t="s">
        <v>73</v>
      </c>
      <c r="C2932" s="20">
        <v>1974</v>
      </c>
      <c r="D2932" s="20">
        <v>262</v>
      </c>
      <c r="E2932" s="21"/>
      <c r="F2932" s="20"/>
      <c r="G2932" s="20"/>
    </row>
    <row r="2933" spans="1:7" x14ac:dyDescent="0.35">
      <c r="A2933" s="20" t="s">
        <v>63</v>
      </c>
      <c r="B2933" s="20" t="s">
        <v>73</v>
      </c>
      <c r="C2933" s="20">
        <v>1974</v>
      </c>
      <c r="D2933" s="20">
        <v>2059</v>
      </c>
      <c r="E2933" s="21"/>
      <c r="F2933" s="20"/>
      <c r="G2933" s="20"/>
    </row>
    <row r="2934" spans="1:7" x14ac:dyDescent="0.35">
      <c r="A2934" s="20" t="s">
        <v>80</v>
      </c>
      <c r="B2934" s="20" t="s">
        <v>73</v>
      </c>
      <c r="C2934" s="20">
        <v>1974</v>
      </c>
      <c r="D2934" s="20">
        <v>2938</v>
      </c>
      <c r="E2934" s="21"/>
      <c r="F2934" s="20"/>
      <c r="G2934" s="20"/>
    </row>
    <row r="2935" spans="1:7" x14ac:dyDescent="0.35">
      <c r="A2935" s="20" t="s">
        <v>64</v>
      </c>
      <c r="B2935" s="20" t="s">
        <v>73</v>
      </c>
      <c r="C2935" s="20">
        <v>1974</v>
      </c>
      <c r="D2935" s="20">
        <v>4939</v>
      </c>
      <c r="E2935" s="21"/>
      <c r="F2935" s="20"/>
      <c r="G2935" s="20"/>
    </row>
    <row r="2936" spans="1:7" x14ac:dyDescent="0.35">
      <c r="A2936" s="20" t="s">
        <v>90</v>
      </c>
      <c r="B2936" s="20" t="s">
        <v>73</v>
      </c>
      <c r="C2936" s="20">
        <v>1974</v>
      </c>
      <c r="D2936" s="20">
        <v>2154</v>
      </c>
      <c r="E2936" s="21"/>
      <c r="F2936" s="20"/>
      <c r="G2936" s="20"/>
    </row>
    <row r="2937" spans="1:7" x14ac:dyDescent="0.35">
      <c r="A2937" s="20" t="s">
        <v>65</v>
      </c>
      <c r="B2937" s="20" t="s">
        <v>73</v>
      </c>
      <c r="C2937" s="20">
        <v>1974</v>
      </c>
      <c r="D2937" s="20">
        <v>153</v>
      </c>
      <c r="E2937" s="21"/>
      <c r="F2937" s="20"/>
      <c r="G2937" s="20"/>
    </row>
    <row r="2938" spans="1:7" x14ac:dyDescent="0.35">
      <c r="A2938" s="20" t="s">
        <v>116</v>
      </c>
      <c r="B2938" s="20" t="s">
        <v>73</v>
      </c>
      <c r="C2938" s="20">
        <v>1974</v>
      </c>
      <c r="D2938" s="20">
        <v>199</v>
      </c>
      <c r="E2938" s="21"/>
      <c r="F2938" s="20"/>
      <c r="G2938" s="20"/>
    </row>
    <row r="2939" spans="1:7" x14ac:dyDescent="0.35">
      <c r="A2939" s="20" t="s">
        <v>82</v>
      </c>
      <c r="B2939" s="20" t="s">
        <v>73</v>
      </c>
      <c r="C2939" s="20">
        <v>1974</v>
      </c>
      <c r="D2939" s="20">
        <v>2060</v>
      </c>
      <c r="E2939" s="21"/>
      <c r="F2939" s="20"/>
      <c r="G2939" s="20"/>
    </row>
    <row r="2940" spans="1:7" x14ac:dyDescent="0.35">
      <c r="A2940" s="20" t="s">
        <v>91</v>
      </c>
      <c r="B2940" s="20" t="s">
        <v>73</v>
      </c>
      <c r="C2940" s="20">
        <v>1974</v>
      </c>
      <c r="D2940" s="20">
        <v>707</v>
      </c>
      <c r="E2940" s="21"/>
      <c r="F2940" s="20"/>
      <c r="G2940" s="20"/>
    </row>
    <row r="2941" spans="1:7" x14ac:dyDescent="0.35">
      <c r="A2941" s="20" t="s">
        <v>122</v>
      </c>
      <c r="B2941" s="20" t="s">
        <v>73</v>
      </c>
      <c r="C2941" s="20">
        <v>1974</v>
      </c>
      <c r="D2941" s="20">
        <v>12</v>
      </c>
      <c r="E2941" s="21"/>
      <c r="F2941" s="20"/>
      <c r="G2941" s="20"/>
    </row>
    <row r="2942" spans="1:7" x14ac:dyDescent="0.35">
      <c r="A2942" s="20" t="s">
        <v>68</v>
      </c>
      <c r="B2942" s="20" t="s">
        <v>73</v>
      </c>
      <c r="C2942" s="20">
        <v>1974</v>
      </c>
      <c r="D2942" s="20">
        <v>20267</v>
      </c>
      <c r="E2942" s="21"/>
      <c r="F2942" s="20"/>
      <c r="G2942" s="20"/>
    </row>
    <row r="2943" spans="1:7" x14ac:dyDescent="0.35">
      <c r="A2943" s="20" t="s">
        <v>103</v>
      </c>
      <c r="B2943" s="20"/>
      <c r="C2943" s="20">
        <v>1974</v>
      </c>
      <c r="D2943" s="20">
        <v>97</v>
      </c>
      <c r="E2943" s="21"/>
      <c r="F2943" s="20"/>
      <c r="G2943" s="20"/>
    </row>
    <row r="2944" spans="1:7" x14ac:dyDescent="0.35">
      <c r="A2944" s="20" t="s">
        <v>30</v>
      </c>
      <c r="B2944" s="20" t="s">
        <v>28</v>
      </c>
      <c r="C2944" s="20">
        <v>1973</v>
      </c>
      <c r="D2944" s="20">
        <v>2021</v>
      </c>
      <c r="E2944" s="21"/>
      <c r="F2944" s="20"/>
      <c r="G2944" s="20"/>
    </row>
    <row r="2945" spans="1:7" x14ac:dyDescent="0.35">
      <c r="A2945" s="20" t="s">
        <v>31</v>
      </c>
      <c r="B2945" s="20" t="s">
        <v>28</v>
      </c>
      <c r="C2945" s="20">
        <v>1973</v>
      </c>
      <c r="D2945" s="20">
        <v>2729</v>
      </c>
      <c r="E2945" s="21"/>
      <c r="F2945" s="20"/>
      <c r="G2945" s="20"/>
    </row>
    <row r="2946" spans="1:7" x14ac:dyDescent="0.35">
      <c r="A2946" s="20" t="s">
        <v>118</v>
      </c>
      <c r="B2946" s="20" t="s">
        <v>28</v>
      </c>
      <c r="C2946" s="20">
        <v>1973</v>
      </c>
      <c r="D2946" s="20">
        <v>71</v>
      </c>
      <c r="E2946" s="21"/>
      <c r="F2946" s="20"/>
      <c r="G2946" s="20"/>
    </row>
    <row r="2947" spans="1:7" x14ac:dyDescent="0.35">
      <c r="A2947" s="20" t="s">
        <v>3</v>
      </c>
      <c r="B2947" s="20" t="s">
        <v>28</v>
      </c>
      <c r="C2947" s="20">
        <v>1973</v>
      </c>
      <c r="D2947" s="20">
        <v>5427</v>
      </c>
      <c r="E2947" s="21"/>
      <c r="F2947" s="20"/>
      <c r="G2947" s="20"/>
    </row>
    <row r="2948" spans="1:7" x14ac:dyDescent="0.35">
      <c r="A2948" s="20" t="s">
        <v>97</v>
      </c>
      <c r="B2948" s="20" t="s">
        <v>28</v>
      </c>
      <c r="C2948" s="20">
        <v>1973</v>
      </c>
      <c r="D2948" s="20">
        <v>842</v>
      </c>
      <c r="E2948" s="21"/>
      <c r="F2948" s="20"/>
      <c r="G2948" s="20"/>
    </row>
    <row r="2949" spans="1:7" x14ac:dyDescent="0.35">
      <c r="A2949" s="20" t="s">
        <v>106</v>
      </c>
      <c r="B2949" s="20" t="s">
        <v>28</v>
      </c>
      <c r="C2949" s="20">
        <v>1973</v>
      </c>
      <c r="D2949" s="20">
        <v>487</v>
      </c>
      <c r="E2949" s="21"/>
      <c r="F2949" s="20"/>
      <c r="G2949" s="20"/>
    </row>
    <row r="2950" spans="1:7" x14ac:dyDescent="0.35">
      <c r="A2950" s="20" t="s">
        <v>107</v>
      </c>
      <c r="B2950" s="20" t="s">
        <v>28</v>
      </c>
      <c r="C2950" s="20">
        <v>1973</v>
      </c>
      <c r="D2950" s="20">
        <v>174</v>
      </c>
      <c r="E2950" s="21"/>
      <c r="F2950" s="20"/>
      <c r="G2950" s="20"/>
    </row>
    <row r="2951" spans="1:7" x14ac:dyDescent="0.35">
      <c r="A2951" s="20" t="s">
        <v>108</v>
      </c>
      <c r="B2951" s="20" t="s">
        <v>28</v>
      </c>
      <c r="C2951" s="20">
        <v>1973</v>
      </c>
      <c r="D2951" s="20">
        <v>213</v>
      </c>
      <c r="E2951" s="21"/>
      <c r="F2951" s="20"/>
      <c r="G2951" s="20"/>
    </row>
    <row r="2952" spans="1:7" x14ac:dyDescent="0.35">
      <c r="A2952" s="20" t="s">
        <v>4</v>
      </c>
      <c r="B2952" s="20" t="s">
        <v>28</v>
      </c>
      <c r="C2952" s="20">
        <v>1973</v>
      </c>
      <c r="D2952" s="20">
        <v>13812</v>
      </c>
      <c r="E2952" s="21"/>
      <c r="F2952" s="20"/>
      <c r="G2952" s="20"/>
    </row>
    <row r="2953" spans="1:7" x14ac:dyDescent="0.35">
      <c r="A2953" s="20" t="s">
        <v>5</v>
      </c>
      <c r="B2953" s="20" t="s">
        <v>28</v>
      </c>
      <c r="C2953" s="20">
        <v>1973</v>
      </c>
      <c r="D2953" s="20">
        <v>645</v>
      </c>
      <c r="E2953" s="21"/>
      <c r="F2953" s="20"/>
      <c r="G2953" s="20"/>
    </row>
    <row r="2954" spans="1:7" x14ac:dyDescent="0.35">
      <c r="A2954" s="20" t="s">
        <v>98</v>
      </c>
      <c r="B2954" s="20" t="s">
        <v>28</v>
      </c>
      <c r="C2954" s="20">
        <v>1973</v>
      </c>
      <c r="D2954" s="20">
        <v>755</v>
      </c>
      <c r="E2954" s="21"/>
      <c r="F2954" s="20"/>
      <c r="G2954" s="20"/>
    </row>
    <row r="2955" spans="1:7" x14ac:dyDescent="0.35">
      <c r="A2955" s="20" t="s">
        <v>99</v>
      </c>
      <c r="B2955" s="20" t="s">
        <v>28</v>
      </c>
      <c r="C2955" s="20">
        <v>1973</v>
      </c>
      <c r="D2955" s="20">
        <v>298</v>
      </c>
      <c r="E2955" s="21"/>
      <c r="F2955" s="20"/>
      <c r="G2955" s="20"/>
    </row>
    <row r="2956" spans="1:7" x14ac:dyDescent="0.35">
      <c r="A2956" s="20" t="s">
        <v>8</v>
      </c>
      <c r="B2956" s="20" t="s">
        <v>28</v>
      </c>
      <c r="C2956" s="20">
        <v>1973</v>
      </c>
      <c r="D2956" s="20">
        <v>379</v>
      </c>
      <c r="E2956" s="21"/>
      <c r="F2956" s="20"/>
      <c r="G2956" s="20"/>
    </row>
    <row r="2957" spans="1:7" x14ac:dyDescent="0.35">
      <c r="A2957" s="20" t="s">
        <v>121</v>
      </c>
      <c r="B2957" s="20" t="s">
        <v>28</v>
      </c>
      <c r="C2957" s="20">
        <v>1973</v>
      </c>
      <c r="D2957" s="20">
        <v>179</v>
      </c>
      <c r="E2957" s="21"/>
      <c r="F2957" s="20"/>
      <c r="G2957" s="20"/>
    </row>
    <row r="2958" spans="1:7" x14ac:dyDescent="0.35">
      <c r="A2958" s="20" t="s">
        <v>33</v>
      </c>
      <c r="B2958" s="20" t="s">
        <v>28</v>
      </c>
      <c r="C2958" s="20">
        <v>1973</v>
      </c>
      <c r="D2958" s="20">
        <v>370</v>
      </c>
      <c r="E2958" s="21"/>
      <c r="F2958" s="20"/>
      <c r="G2958" s="20"/>
    </row>
    <row r="2959" spans="1:7" x14ac:dyDescent="0.35">
      <c r="A2959" s="20" t="s">
        <v>34</v>
      </c>
      <c r="B2959" s="20" t="s">
        <v>28</v>
      </c>
      <c r="C2959" s="20">
        <v>1973</v>
      </c>
      <c r="D2959" s="20">
        <v>6081</v>
      </c>
      <c r="E2959" s="21"/>
      <c r="F2959" s="20"/>
      <c r="G2959" s="20"/>
    </row>
    <row r="2960" spans="1:7" x14ac:dyDescent="0.35">
      <c r="A2960" s="20" t="s">
        <v>133</v>
      </c>
      <c r="B2960" s="20" t="s">
        <v>28</v>
      </c>
      <c r="C2960" s="20">
        <v>1973</v>
      </c>
      <c r="D2960" s="20">
        <v>479</v>
      </c>
      <c r="E2960" s="21"/>
      <c r="F2960" s="20"/>
      <c r="G2960" s="20"/>
    </row>
    <row r="2961" spans="1:7" x14ac:dyDescent="0.35">
      <c r="A2961" s="20" t="s">
        <v>13</v>
      </c>
      <c r="B2961" s="20" t="s">
        <v>28</v>
      </c>
      <c r="C2961" s="20">
        <v>1973</v>
      </c>
      <c r="D2961" s="20">
        <v>738</v>
      </c>
      <c r="E2961" s="21"/>
      <c r="F2961" s="20"/>
      <c r="G2961" s="20"/>
    </row>
    <row r="2962" spans="1:7" x14ac:dyDescent="0.35">
      <c r="A2962" s="20" t="s">
        <v>114</v>
      </c>
      <c r="B2962" s="20" t="s">
        <v>28</v>
      </c>
      <c r="C2962" s="20">
        <v>1973</v>
      </c>
      <c r="D2962" s="20">
        <v>65</v>
      </c>
      <c r="E2962" s="21"/>
      <c r="F2962" s="20"/>
      <c r="G2962" s="20"/>
    </row>
    <row r="2963" spans="1:7" x14ac:dyDescent="0.35">
      <c r="A2963" s="20" t="s">
        <v>15</v>
      </c>
      <c r="B2963" s="20" t="s">
        <v>28</v>
      </c>
      <c r="C2963" s="20">
        <v>1973</v>
      </c>
      <c r="D2963" s="20">
        <v>1096</v>
      </c>
      <c r="E2963" s="21"/>
      <c r="F2963" s="20"/>
      <c r="G2963" s="20"/>
    </row>
    <row r="2964" spans="1:7" x14ac:dyDescent="0.35">
      <c r="A2964" s="20" t="s">
        <v>36</v>
      </c>
      <c r="B2964" s="20" t="s">
        <v>28</v>
      </c>
      <c r="C2964" s="20">
        <v>1973</v>
      </c>
      <c r="D2964" s="20">
        <v>789</v>
      </c>
      <c r="E2964" s="21"/>
      <c r="F2964" s="20"/>
      <c r="G2964" s="20"/>
    </row>
    <row r="2965" spans="1:7" x14ac:dyDescent="0.35">
      <c r="A2965" s="20" t="s">
        <v>17</v>
      </c>
      <c r="B2965" s="20" t="s">
        <v>28</v>
      </c>
      <c r="C2965" s="20">
        <v>1973</v>
      </c>
      <c r="D2965" s="20">
        <v>1329</v>
      </c>
      <c r="E2965" s="21"/>
      <c r="F2965" s="20"/>
      <c r="G2965" s="20"/>
    </row>
    <row r="2966" spans="1:7" x14ac:dyDescent="0.35">
      <c r="A2966" s="20" t="s">
        <v>100</v>
      </c>
      <c r="B2966" s="20" t="s">
        <v>28</v>
      </c>
      <c r="C2966" s="20">
        <v>1973</v>
      </c>
      <c r="D2966" s="20">
        <v>589</v>
      </c>
      <c r="E2966" s="21"/>
      <c r="F2966" s="20"/>
      <c r="G2966" s="20"/>
    </row>
    <row r="2967" spans="1:7" x14ac:dyDescent="0.35">
      <c r="A2967" s="20" t="s">
        <v>101</v>
      </c>
      <c r="B2967" s="20" t="s">
        <v>28</v>
      </c>
      <c r="C2967" s="20">
        <v>1973</v>
      </c>
      <c r="D2967" s="20">
        <v>1029</v>
      </c>
      <c r="E2967" s="21"/>
      <c r="F2967" s="20"/>
      <c r="G2967" s="20"/>
    </row>
    <row r="2968" spans="1:7" x14ac:dyDescent="0.35">
      <c r="A2968" s="20" t="s">
        <v>38</v>
      </c>
      <c r="B2968" s="20" t="s">
        <v>28</v>
      </c>
      <c r="C2968" s="20">
        <v>1973</v>
      </c>
      <c r="D2968" s="20">
        <v>1669</v>
      </c>
      <c r="E2968" s="21"/>
      <c r="F2968" s="20"/>
      <c r="G2968" s="20"/>
    </row>
    <row r="2969" spans="1:7" x14ac:dyDescent="0.35">
      <c r="A2969" s="20" t="s">
        <v>102</v>
      </c>
      <c r="B2969" s="20" t="s">
        <v>73</v>
      </c>
      <c r="C2969" s="20">
        <v>1973</v>
      </c>
      <c r="D2969" s="20">
        <v>227</v>
      </c>
      <c r="E2969" s="21"/>
      <c r="F2969" s="20"/>
      <c r="G2969" s="20"/>
    </row>
    <row r="2970" spans="1:7" x14ac:dyDescent="0.35">
      <c r="A2970" s="20" t="s">
        <v>74</v>
      </c>
      <c r="B2970" s="20" t="s">
        <v>73</v>
      </c>
      <c r="C2970" s="20">
        <v>1973</v>
      </c>
      <c r="D2970" s="20">
        <v>6196</v>
      </c>
      <c r="E2970" s="21"/>
      <c r="F2970" s="20"/>
      <c r="G2970" s="20"/>
    </row>
    <row r="2971" spans="1:7" x14ac:dyDescent="0.35">
      <c r="A2971" s="20" t="s">
        <v>104</v>
      </c>
      <c r="B2971" s="20" t="s">
        <v>73</v>
      </c>
      <c r="C2971" s="20">
        <v>1973</v>
      </c>
      <c r="D2971" s="20">
        <v>75</v>
      </c>
      <c r="E2971" s="21"/>
      <c r="F2971" s="20"/>
      <c r="G2971" s="20"/>
    </row>
    <row r="2972" spans="1:7" x14ac:dyDescent="0.35">
      <c r="A2972" s="20" t="s">
        <v>40</v>
      </c>
      <c r="B2972" s="20" t="s">
        <v>73</v>
      </c>
      <c r="C2972" s="20">
        <v>1973</v>
      </c>
      <c r="D2972" s="20">
        <v>3473</v>
      </c>
      <c r="E2972" s="21"/>
      <c r="F2972" s="20"/>
      <c r="G2972" s="20"/>
    </row>
    <row r="2973" spans="1:7" x14ac:dyDescent="0.35">
      <c r="A2973" s="20" t="s">
        <v>105</v>
      </c>
      <c r="B2973" s="20" t="s">
        <v>73</v>
      </c>
      <c r="C2973" s="20">
        <v>1973</v>
      </c>
      <c r="D2973" s="20">
        <v>62</v>
      </c>
      <c r="E2973" s="21"/>
      <c r="F2973" s="20"/>
      <c r="G2973" s="20"/>
    </row>
    <row r="2974" spans="1:7" x14ac:dyDescent="0.35">
      <c r="A2974" s="20" t="s">
        <v>42</v>
      </c>
      <c r="B2974" s="20" t="s">
        <v>73</v>
      </c>
      <c r="C2974" s="20">
        <v>1973</v>
      </c>
      <c r="D2974" s="20">
        <v>6360</v>
      </c>
      <c r="E2974" s="21"/>
      <c r="F2974" s="20"/>
      <c r="G2974" s="20"/>
    </row>
    <row r="2975" spans="1:7" x14ac:dyDescent="0.35">
      <c r="A2975" s="20" t="s">
        <v>43</v>
      </c>
      <c r="B2975" s="20" t="s">
        <v>73</v>
      </c>
      <c r="C2975" s="20">
        <v>1973</v>
      </c>
      <c r="D2975" s="20">
        <v>25116</v>
      </c>
      <c r="E2975" s="21"/>
      <c r="F2975" s="20"/>
      <c r="G2975" s="20"/>
    </row>
    <row r="2976" spans="1:7" x14ac:dyDescent="0.35">
      <c r="A2976" s="20" t="s">
        <v>85</v>
      </c>
      <c r="B2976" s="20" t="s">
        <v>73</v>
      </c>
      <c r="C2976" s="20">
        <v>1973</v>
      </c>
      <c r="D2976" s="20">
        <v>768</v>
      </c>
      <c r="E2976" s="21"/>
      <c r="F2976" s="20"/>
      <c r="G2976" s="20"/>
    </row>
    <row r="2977" spans="1:7" x14ac:dyDescent="0.35">
      <c r="A2977" s="20" t="s">
        <v>87</v>
      </c>
      <c r="B2977" s="20" t="s">
        <v>73</v>
      </c>
      <c r="C2977" s="20">
        <v>1973</v>
      </c>
      <c r="D2977" s="20">
        <v>633</v>
      </c>
      <c r="E2977" s="21"/>
      <c r="F2977" s="20"/>
      <c r="G2977" s="20"/>
    </row>
    <row r="2978" spans="1:7" x14ac:dyDescent="0.35">
      <c r="A2978" s="20" t="s">
        <v>75</v>
      </c>
      <c r="B2978" s="20" t="s">
        <v>73</v>
      </c>
      <c r="C2978" s="20">
        <v>1973</v>
      </c>
      <c r="D2978" s="20">
        <v>1437</v>
      </c>
      <c r="E2978" s="21"/>
      <c r="F2978" s="20"/>
      <c r="G2978" s="20"/>
    </row>
    <row r="2979" spans="1:7" x14ac:dyDescent="0.35">
      <c r="A2979" s="20" t="s">
        <v>88</v>
      </c>
      <c r="B2979" s="20" t="s">
        <v>73</v>
      </c>
      <c r="C2979" s="20">
        <v>1973</v>
      </c>
      <c r="D2979" s="20">
        <v>1506</v>
      </c>
      <c r="E2979" s="21"/>
      <c r="F2979" s="20"/>
      <c r="G2979" s="20"/>
    </row>
    <row r="2980" spans="1:7" x14ac:dyDescent="0.35">
      <c r="A2980" s="20" t="s">
        <v>119</v>
      </c>
      <c r="B2980" s="20" t="s">
        <v>73</v>
      </c>
      <c r="C2980" s="20">
        <v>1973</v>
      </c>
      <c r="D2980" s="20">
        <v>267</v>
      </c>
      <c r="E2980" s="21"/>
      <c r="F2980" s="20"/>
      <c r="G2980" s="20"/>
    </row>
    <row r="2981" spans="1:7" x14ac:dyDescent="0.35">
      <c r="A2981" s="20" t="s">
        <v>76</v>
      </c>
      <c r="B2981" s="20" t="s">
        <v>73</v>
      </c>
      <c r="C2981" s="20">
        <v>1973</v>
      </c>
      <c r="D2981" s="20">
        <v>12201</v>
      </c>
      <c r="E2981" s="21"/>
      <c r="F2981" s="20"/>
      <c r="G2981" s="20"/>
    </row>
    <row r="2982" spans="1:7" x14ac:dyDescent="0.35">
      <c r="A2982" s="20" t="s">
        <v>109</v>
      </c>
      <c r="B2982" s="20" t="s">
        <v>73</v>
      </c>
      <c r="C2982" s="20">
        <v>1973</v>
      </c>
      <c r="D2982" s="20">
        <v>243</v>
      </c>
      <c r="E2982" s="21"/>
      <c r="F2982" s="20"/>
      <c r="G2982" s="20"/>
    </row>
    <row r="2983" spans="1:7" x14ac:dyDescent="0.35">
      <c r="A2983" s="20" t="s">
        <v>53</v>
      </c>
      <c r="B2983" s="20" t="s">
        <v>73</v>
      </c>
      <c r="C2983" s="20">
        <v>1973</v>
      </c>
      <c r="D2983" s="20">
        <v>20</v>
      </c>
      <c r="E2983" s="21"/>
      <c r="F2983" s="20"/>
      <c r="G2983" s="20"/>
    </row>
    <row r="2984" spans="1:7" x14ac:dyDescent="0.35">
      <c r="A2984" s="20" t="s">
        <v>54</v>
      </c>
      <c r="B2984" s="20" t="s">
        <v>73</v>
      </c>
      <c r="C2984" s="20">
        <v>1973</v>
      </c>
      <c r="D2984" s="20">
        <v>288</v>
      </c>
      <c r="E2984" s="21"/>
      <c r="F2984" s="20"/>
      <c r="G2984" s="20"/>
    </row>
    <row r="2985" spans="1:7" x14ac:dyDescent="0.35">
      <c r="A2985" s="20" t="s">
        <v>55</v>
      </c>
      <c r="B2985" s="20" t="s">
        <v>73</v>
      </c>
      <c r="C2985" s="20">
        <v>1973</v>
      </c>
      <c r="D2985" s="20">
        <v>6020</v>
      </c>
      <c r="E2985" s="21"/>
      <c r="F2985" s="20"/>
      <c r="G2985" s="20"/>
    </row>
    <row r="2986" spans="1:7" x14ac:dyDescent="0.35">
      <c r="A2986" s="20" t="s">
        <v>78</v>
      </c>
      <c r="B2986" s="20" t="s">
        <v>73</v>
      </c>
      <c r="C2986" s="20">
        <v>1973</v>
      </c>
      <c r="D2986" s="20">
        <v>1746</v>
      </c>
      <c r="E2986" s="21"/>
      <c r="F2986" s="20"/>
      <c r="G2986" s="20"/>
    </row>
    <row r="2987" spans="1:7" x14ac:dyDescent="0.35">
      <c r="A2987" s="20" t="s">
        <v>79</v>
      </c>
      <c r="B2987" s="20" t="s">
        <v>73</v>
      </c>
      <c r="C2987" s="20">
        <v>1973</v>
      </c>
      <c r="D2987" s="20">
        <v>61</v>
      </c>
      <c r="E2987" s="21"/>
      <c r="F2987" s="20"/>
      <c r="G2987" s="20"/>
    </row>
    <row r="2988" spans="1:7" x14ac:dyDescent="0.35">
      <c r="A2988" s="20" t="s">
        <v>57</v>
      </c>
      <c r="B2988" s="20" t="s">
        <v>73</v>
      </c>
      <c r="C2988" s="20">
        <v>1973</v>
      </c>
      <c r="D2988" s="20">
        <v>76</v>
      </c>
      <c r="E2988" s="21"/>
      <c r="F2988" s="20"/>
      <c r="G2988" s="20"/>
    </row>
    <row r="2989" spans="1:7" x14ac:dyDescent="0.35">
      <c r="A2989" s="20" t="s">
        <v>111</v>
      </c>
      <c r="B2989" s="20" t="s">
        <v>73</v>
      </c>
      <c r="C2989" s="20">
        <v>1973</v>
      </c>
      <c r="D2989" s="20">
        <v>321</v>
      </c>
      <c r="E2989" s="21"/>
      <c r="F2989" s="20"/>
      <c r="G2989" s="20"/>
    </row>
    <row r="2990" spans="1:7" x14ac:dyDescent="0.35">
      <c r="A2990" s="20" t="s">
        <v>59</v>
      </c>
      <c r="B2990" s="20" t="s">
        <v>73</v>
      </c>
      <c r="C2990" s="20">
        <v>1973</v>
      </c>
      <c r="D2990" s="20">
        <v>4012</v>
      </c>
      <c r="E2990" s="21"/>
      <c r="F2990" s="20"/>
      <c r="G2990" s="20"/>
    </row>
    <row r="2991" spans="1:7" x14ac:dyDescent="0.35">
      <c r="A2991" s="20" t="s">
        <v>60</v>
      </c>
      <c r="B2991" s="20" t="s">
        <v>73</v>
      </c>
      <c r="C2991" s="20">
        <v>1973</v>
      </c>
      <c r="D2991" s="20">
        <v>3175</v>
      </c>
      <c r="E2991" s="21"/>
      <c r="F2991" s="20"/>
      <c r="G2991" s="20"/>
    </row>
    <row r="2992" spans="1:7" x14ac:dyDescent="0.35">
      <c r="A2992" s="20" t="s">
        <v>113</v>
      </c>
      <c r="B2992" s="20" t="s">
        <v>73</v>
      </c>
      <c r="C2992" s="20">
        <v>1973</v>
      </c>
      <c r="D2992" s="20">
        <v>212</v>
      </c>
      <c r="E2992" s="21"/>
      <c r="F2992" s="20"/>
      <c r="G2992" s="20"/>
    </row>
    <row r="2993" spans="1:7" x14ac:dyDescent="0.35">
      <c r="A2993" s="20" t="s">
        <v>115</v>
      </c>
      <c r="B2993" s="20" t="s">
        <v>73</v>
      </c>
      <c r="C2993" s="20">
        <v>1973</v>
      </c>
      <c r="D2993" s="20">
        <v>280</v>
      </c>
      <c r="E2993" s="21"/>
      <c r="F2993" s="20"/>
      <c r="G2993" s="20"/>
    </row>
    <row r="2994" spans="1:7" x14ac:dyDescent="0.35">
      <c r="A2994" s="20" t="s">
        <v>63</v>
      </c>
      <c r="B2994" s="20" t="s">
        <v>73</v>
      </c>
      <c r="C2994" s="20">
        <v>1973</v>
      </c>
      <c r="D2994" s="20">
        <v>2098</v>
      </c>
      <c r="E2994" s="21"/>
      <c r="F2994" s="20"/>
      <c r="G2994" s="20"/>
    </row>
    <row r="2995" spans="1:7" x14ac:dyDescent="0.35">
      <c r="A2995" s="20" t="s">
        <v>80</v>
      </c>
      <c r="B2995" s="20" t="s">
        <v>73</v>
      </c>
      <c r="C2995" s="20">
        <v>1973</v>
      </c>
      <c r="D2995" s="20">
        <v>2205</v>
      </c>
      <c r="E2995" s="21"/>
      <c r="F2995" s="20"/>
      <c r="G2995" s="20"/>
    </row>
    <row r="2996" spans="1:7" x14ac:dyDescent="0.35">
      <c r="A2996" s="20" t="s">
        <v>64</v>
      </c>
      <c r="B2996" s="20" t="s">
        <v>73</v>
      </c>
      <c r="C2996" s="20">
        <v>1973</v>
      </c>
      <c r="D2996" s="20">
        <v>2789</v>
      </c>
      <c r="E2996" s="21"/>
      <c r="F2996" s="20"/>
      <c r="G2996" s="20"/>
    </row>
    <row r="2997" spans="1:7" x14ac:dyDescent="0.35">
      <c r="A2997" s="20" t="s">
        <v>90</v>
      </c>
      <c r="B2997" s="20" t="s">
        <v>73</v>
      </c>
      <c r="C2997" s="20">
        <v>1973</v>
      </c>
      <c r="D2997" s="20">
        <v>1738</v>
      </c>
      <c r="E2997" s="21"/>
      <c r="F2997" s="20"/>
      <c r="G2997" s="20"/>
    </row>
    <row r="2998" spans="1:7" x14ac:dyDescent="0.35">
      <c r="A2998" s="20" t="s">
        <v>81</v>
      </c>
      <c r="B2998" s="20" t="s">
        <v>73</v>
      </c>
      <c r="C2998" s="20">
        <v>1973</v>
      </c>
      <c r="D2998" s="20">
        <v>99</v>
      </c>
      <c r="E2998" s="21"/>
      <c r="F2998" s="20"/>
      <c r="G2998" s="20"/>
    </row>
    <row r="2999" spans="1:7" x14ac:dyDescent="0.35">
      <c r="A2999" s="20" t="s">
        <v>65</v>
      </c>
      <c r="B2999" s="20" t="s">
        <v>73</v>
      </c>
      <c r="C2999" s="20">
        <v>1973</v>
      </c>
      <c r="D2999" s="20">
        <v>83</v>
      </c>
      <c r="E2999" s="21"/>
      <c r="F2999" s="20"/>
      <c r="G2999" s="20"/>
    </row>
    <row r="3000" spans="1:7" x14ac:dyDescent="0.35">
      <c r="A3000" s="20" t="s">
        <v>116</v>
      </c>
      <c r="B3000" s="20" t="s">
        <v>73</v>
      </c>
      <c r="C3000" s="20">
        <v>1973</v>
      </c>
      <c r="D3000" s="20">
        <v>198</v>
      </c>
      <c r="E3000" s="21"/>
      <c r="F3000" s="20"/>
      <c r="G3000" s="20"/>
    </row>
    <row r="3001" spans="1:7" x14ac:dyDescent="0.35">
      <c r="A3001" s="20" t="s">
        <v>82</v>
      </c>
      <c r="B3001" s="20" t="s">
        <v>73</v>
      </c>
      <c r="C3001" s="20">
        <v>1973</v>
      </c>
      <c r="D3001" s="20">
        <v>1930</v>
      </c>
      <c r="E3001" s="21"/>
      <c r="F3001" s="20"/>
      <c r="G3001" s="20"/>
    </row>
    <row r="3002" spans="1:7" x14ac:dyDescent="0.35">
      <c r="A3002" s="20" t="s">
        <v>123</v>
      </c>
      <c r="B3002" s="20" t="s">
        <v>73</v>
      </c>
      <c r="C3002" s="20">
        <v>1973</v>
      </c>
      <c r="D3002" s="20">
        <v>14</v>
      </c>
      <c r="E3002" s="21"/>
      <c r="F3002" s="20"/>
      <c r="G3002" s="20"/>
    </row>
    <row r="3003" spans="1:7" x14ac:dyDescent="0.35">
      <c r="A3003" s="20" t="s">
        <v>91</v>
      </c>
      <c r="B3003" s="20" t="s">
        <v>73</v>
      </c>
      <c r="C3003" s="20">
        <v>1973</v>
      </c>
      <c r="D3003" s="20">
        <v>566</v>
      </c>
      <c r="E3003" s="21"/>
      <c r="F3003" s="20"/>
      <c r="G3003" s="20"/>
    </row>
    <row r="3004" spans="1:7" x14ac:dyDescent="0.35">
      <c r="A3004" s="20" t="s">
        <v>122</v>
      </c>
      <c r="B3004" s="20" t="s">
        <v>73</v>
      </c>
      <c r="C3004" s="20">
        <v>1973</v>
      </c>
      <c r="D3004" s="20">
        <v>12</v>
      </c>
      <c r="E3004" s="21"/>
      <c r="F3004" s="20"/>
      <c r="G3004" s="20"/>
    </row>
    <row r="3005" spans="1:7" x14ac:dyDescent="0.35">
      <c r="A3005" s="20" t="s">
        <v>68</v>
      </c>
      <c r="B3005" s="20" t="s">
        <v>73</v>
      </c>
      <c r="C3005" s="20">
        <v>1973</v>
      </c>
      <c r="D3005" s="20">
        <v>19209</v>
      </c>
      <c r="E3005" s="21"/>
      <c r="F3005" s="20"/>
      <c r="G3005" s="20"/>
    </row>
    <row r="3006" spans="1:7" x14ac:dyDescent="0.35">
      <c r="A3006" s="20" t="s">
        <v>103</v>
      </c>
      <c r="B3006" s="20"/>
      <c r="C3006" s="20">
        <v>1973</v>
      </c>
      <c r="D3006" s="20">
        <v>217</v>
      </c>
      <c r="E3006" s="21"/>
      <c r="F3006" s="20"/>
      <c r="G3006" s="20"/>
    </row>
    <row r="3007" spans="1:7" x14ac:dyDescent="0.35">
      <c r="A3007" s="20" t="s">
        <v>30</v>
      </c>
      <c r="B3007" s="20" t="s">
        <v>28</v>
      </c>
      <c r="C3007" s="20">
        <v>1972</v>
      </c>
      <c r="D3007" s="20">
        <v>2064</v>
      </c>
      <c r="E3007" s="21"/>
      <c r="F3007" s="20"/>
      <c r="G3007" s="20"/>
    </row>
    <row r="3008" spans="1:7" x14ac:dyDescent="0.35">
      <c r="A3008" s="20" t="s">
        <v>31</v>
      </c>
      <c r="B3008" s="20" t="s">
        <v>28</v>
      </c>
      <c r="C3008" s="20">
        <v>1972</v>
      </c>
      <c r="D3008" s="20">
        <v>2095</v>
      </c>
      <c r="E3008" s="21"/>
      <c r="F3008" s="20"/>
      <c r="G3008" s="20"/>
    </row>
    <row r="3009" spans="1:7" x14ac:dyDescent="0.35">
      <c r="A3009" s="20" t="s">
        <v>118</v>
      </c>
      <c r="B3009" s="20" t="s">
        <v>28</v>
      </c>
      <c r="C3009" s="20">
        <v>1972</v>
      </c>
      <c r="D3009" s="20">
        <v>82</v>
      </c>
      <c r="E3009" s="21"/>
      <c r="F3009" s="20"/>
      <c r="G3009" s="20"/>
    </row>
    <row r="3010" spans="1:7" x14ac:dyDescent="0.35">
      <c r="A3010" s="20" t="s">
        <v>3</v>
      </c>
      <c r="B3010" s="20" t="s">
        <v>28</v>
      </c>
      <c r="C3010" s="20">
        <v>1972</v>
      </c>
      <c r="D3010" s="20">
        <v>4112</v>
      </c>
      <c r="E3010" s="21"/>
      <c r="F3010" s="20"/>
      <c r="G3010" s="20"/>
    </row>
    <row r="3011" spans="1:7" x14ac:dyDescent="0.35">
      <c r="A3011" s="20" t="s">
        <v>97</v>
      </c>
      <c r="B3011" s="20" t="s">
        <v>28</v>
      </c>
      <c r="C3011" s="20">
        <v>1972</v>
      </c>
      <c r="D3011" s="20">
        <v>904</v>
      </c>
      <c r="E3011" s="21"/>
      <c r="F3011" s="20"/>
      <c r="G3011" s="20"/>
    </row>
    <row r="3012" spans="1:7" x14ac:dyDescent="0.35">
      <c r="A3012" s="20" t="s">
        <v>106</v>
      </c>
      <c r="B3012" s="20" t="s">
        <v>28</v>
      </c>
      <c r="C3012" s="20">
        <v>1972</v>
      </c>
      <c r="D3012" s="20">
        <v>495</v>
      </c>
      <c r="E3012" s="21"/>
      <c r="F3012" s="20"/>
      <c r="G3012" s="20"/>
    </row>
    <row r="3013" spans="1:7" x14ac:dyDescent="0.35">
      <c r="A3013" s="20" t="s">
        <v>107</v>
      </c>
      <c r="B3013" s="20" t="s">
        <v>28</v>
      </c>
      <c r="C3013" s="20">
        <v>1972</v>
      </c>
      <c r="D3013" s="20">
        <v>166</v>
      </c>
      <c r="E3013" s="21"/>
      <c r="F3013" s="20"/>
      <c r="G3013" s="20"/>
    </row>
    <row r="3014" spans="1:7" x14ac:dyDescent="0.35">
      <c r="A3014" s="20" t="s">
        <v>108</v>
      </c>
      <c r="B3014" s="20" t="s">
        <v>28</v>
      </c>
      <c r="C3014" s="20">
        <v>1972</v>
      </c>
      <c r="D3014" s="20">
        <v>190</v>
      </c>
      <c r="E3014" s="21"/>
      <c r="F3014" s="20"/>
      <c r="G3014" s="20"/>
    </row>
    <row r="3015" spans="1:7" x14ac:dyDescent="0.35">
      <c r="A3015" s="20" t="s">
        <v>4</v>
      </c>
      <c r="B3015" s="20" t="s">
        <v>28</v>
      </c>
      <c r="C3015" s="20">
        <v>1972</v>
      </c>
      <c r="D3015" s="20">
        <v>9871</v>
      </c>
      <c r="E3015" s="21"/>
      <c r="F3015" s="20"/>
      <c r="G3015" s="20"/>
    </row>
    <row r="3016" spans="1:7" x14ac:dyDescent="0.35">
      <c r="A3016" s="20" t="s">
        <v>5</v>
      </c>
      <c r="B3016" s="20" t="s">
        <v>28</v>
      </c>
      <c r="C3016" s="20">
        <v>1972</v>
      </c>
      <c r="D3016" s="20">
        <v>579</v>
      </c>
      <c r="E3016" s="21"/>
      <c r="F3016" s="20"/>
      <c r="G3016" s="20"/>
    </row>
    <row r="3017" spans="1:7" x14ac:dyDescent="0.35">
      <c r="A3017" s="20" t="s">
        <v>98</v>
      </c>
      <c r="B3017" s="20" t="s">
        <v>28</v>
      </c>
      <c r="C3017" s="20">
        <v>1972</v>
      </c>
      <c r="D3017" s="20">
        <v>817</v>
      </c>
      <c r="E3017" s="21"/>
      <c r="F3017" s="20"/>
      <c r="G3017" s="20"/>
    </row>
    <row r="3018" spans="1:7" x14ac:dyDescent="0.35">
      <c r="A3018" s="20" t="s">
        <v>99</v>
      </c>
      <c r="B3018" s="20" t="s">
        <v>28</v>
      </c>
      <c r="C3018" s="20">
        <v>1972</v>
      </c>
      <c r="D3018" s="20">
        <v>269</v>
      </c>
      <c r="E3018" s="21"/>
      <c r="F3018" s="20"/>
      <c r="G3018" s="20"/>
    </row>
    <row r="3019" spans="1:7" x14ac:dyDescent="0.35">
      <c r="A3019" s="20" t="s">
        <v>8</v>
      </c>
      <c r="B3019" s="20" t="s">
        <v>28</v>
      </c>
      <c r="C3019" s="20">
        <v>1972</v>
      </c>
      <c r="D3019" s="20">
        <v>232</v>
      </c>
      <c r="E3019" s="21"/>
      <c r="F3019" s="20"/>
      <c r="G3019" s="20"/>
    </row>
    <row r="3020" spans="1:7" x14ac:dyDescent="0.35">
      <c r="A3020" s="20" t="s">
        <v>121</v>
      </c>
      <c r="B3020" s="20" t="s">
        <v>28</v>
      </c>
      <c r="C3020" s="20">
        <v>1972</v>
      </c>
      <c r="D3020" s="20">
        <v>179</v>
      </c>
      <c r="E3020" s="21"/>
      <c r="F3020" s="20"/>
      <c r="G3020" s="20"/>
    </row>
    <row r="3021" spans="1:7" x14ac:dyDescent="0.35">
      <c r="A3021" s="20" t="s">
        <v>33</v>
      </c>
      <c r="B3021" s="20" t="s">
        <v>28</v>
      </c>
      <c r="C3021" s="20">
        <v>1972</v>
      </c>
      <c r="D3021" s="20">
        <v>326</v>
      </c>
      <c r="E3021" s="21"/>
      <c r="F3021" s="20"/>
      <c r="G3021" s="20"/>
    </row>
    <row r="3022" spans="1:7" x14ac:dyDescent="0.35">
      <c r="A3022" s="20" t="s">
        <v>34</v>
      </c>
      <c r="B3022" s="20" t="s">
        <v>28</v>
      </c>
      <c r="C3022" s="20">
        <v>1972</v>
      </c>
      <c r="D3022" s="20">
        <v>6156</v>
      </c>
      <c r="E3022" s="21"/>
      <c r="F3022" s="20"/>
      <c r="G3022" s="20"/>
    </row>
    <row r="3023" spans="1:7" x14ac:dyDescent="0.35">
      <c r="A3023" s="20" t="s">
        <v>133</v>
      </c>
      <c r="B3023" s="20" t="s">
        <v>28</v>
      </c>
      <c r="C3023" s="20">
        <v>1972</v>
      </c>
      <c r="D3023" s="20">
        <v>510</v>
      </c>
      <c r="E3023" s="21"/>
      <c r="F3023" s="20"/>
      <c r="G3023" s="20"/>
    </row>
    <row r="3024" spans="1:7" x14ac:dyDescent="0.35">
      <c r="A3024" s="20" t="s">
        <v>13</v>
      </c>
      <c r="B3024" s="20" t="s">
        <v>28</v>
      </c>
      <c r="C3024" s="20">
        <v>1972</v>
      </c>
      <c r="D3024" s="20">
        <v>599</v>
      </c>
      <c r="E3024" s="21"/>
      <c r="F3024" s="20"/>
      <c r="G3024" s="20"/>
    </row>
    <row r="3025" spans="1:7" x14ac:dyDescent="0.35">
      <c r="A3025" s="20" t="s">
        <v>114</v>
      </c>
      <c r="B3025" s="20" t="s">
        <v>28</v>
      </c>
      <c r="C3025" s="20">
        <v>1972</v>
      </c>
      <c r="D3025" s="20">
        <v>56</v>
      </c>
      <c r="E3025" s="21"/>
      <c r="F3025" s="20"/>
      <c r="G3025" s="20"/>
    </row>
    <row r="3026" spans="1:7" x14ac:dyDescent="0.35">
      <c r="A3026" s="20" t="s">
        <v>15</v>
      </c>
      <c r="B3026" s="20" t="s">
        <v>28</v>
      </c>
      <c r="C3026" s="20">
        <v>1972</v>
      </c>
      <c r="D3026" s="20">
        <v>939</v>
      </c>
      <c r="E3026" s="21"/>
      <c r="F3026" s="20"/>
      <c r="G3026" s="20"/>
    </row>
    <row r="3027" spans="1:7" x14ac:dyDescent="0.35">
      <c r="A3027" s="20" t="s">
        <v>36</v>
      </c>
      <c r="B3027" s="20" t="s">
        <v>28</v>
      </c>
      <c r="C3027" s="20">
        <v>1972</v>
      </c>
      <c r="D3027" s="20">
        <v>787</v>
      </c>
      <c r="E3027" s="21"/>
      <c r="F3027" s="20"/>
      <c r="G3027" s="20"/>
    </row>
    <row r="3028" spans="1:7" x14ac:dyDescent="0.35">
      <c r="A3028" s="20" t="s">
        <v>17</v>
      </c>
      <c r="B3028" s="20" t="s">
        <v>28</v>
      </c>
      <c r="C3028" s="20">
        <v>1972</v>
      </c>
      <c r="D3028" s="20">
        <v>1121</v>
      </c>
      <c r="E3028" s="21"/>
      <c r="F3028" s="20"/>
      <c r="G3028" s="20"/>
    </row>
    <row r="3029" spans="1:7" x14ac:dyDescent="0.35">
      <c r="A3029" s="20" t="s">
        <v>100</v>
      </c>
      <c r="B3029" s="20" t="s">
        <v>28</v>
      </c>
      <c r="C3029" s="20">
        <v>1972</v>
      </c>
      <c r="D3029" s="20">
        <v>186</v>
      </c>
      <c r="E3029" s="21"/>
      <c r="F3029" s="20"/>
      <c r="G3029" s="20"/>
    </row>
    <row r="3030" spans="1:7" x14ac:dyDescent="0.35">
      <c r="A3030" s="20" t="s">
        <v>101</v>
      </c>
      <c r="B3030" s="20" t="s">
        <v>28</v>
      </c>
      <c r="C3030" s="20">
        <v>1972</v>
      </c>
      <c r="D3030" s="20">
        <v>968</v>
      </c>
      <c r="E3030" s="21"/>
      <c r="F3030" s="20"/>
      <c r="G3030" s="20"/>
    </row>
    <row r="3031" spans="1:7" x14ac:dyDescent="0.35">
      <c r="A3031" s="20" t="s">
        <v>38</v>
      </c>
      <c r="B3031" s="20" t="s">
        <v>28</v>
      </c>
      <c r="C3031" s="20">
        <v>1972</v>
      </c>
      <c r="D3031" s="20">
        <v>1259</v>
      </c>
      <c r="E3031" s="21"/>
      <c r="F3031" s="20"/>
      <c r="G3031" s="20"/>
    </row>
    <row r="3032" spans="1:7" x14ac:dyDescent="0.35">
      <c r="A3032" s="20" t="s">
        <v>102</v>
      </c>
      <c r="B3032" s="20" t="s">
        <v>73</v>
      </c>
      <c r="C3032" s="20">
        <v>1972</v>
      </c>
      <c r="D3032" s="20">
        <v>227</v>
      </c>
      <c r="E3032" s="21"/>
      <c r="F3032" s="20"/>
      <c r="G3032" s="20"/>
    </row>
    <row r="3033" spans="1:7" x14ac:dyDescent="0.35">
      <c r="A3033" s="20" t="s">
        <v>74</v>
      </c>
      <c r="B3033" s="20" t="s">
        <v>73</v>
      </c>
      <c r="C3033" s="20">
        <v>1972</v>
      </c>
      <c r="D3033" s="20">
        <v>6430</v>
      </c>
      <c r="E3033" s="21"/>
      <c r="F3033" s="20"/>
      <c r="G3033" s="20"/>
    </row>
    <row r="3034" spans="1:7" x14ac:dyDescent="0.35">
      <c r="A3034" s="20" t="s">
        <v>104</v>
      </c>
      <c r="B3034" s="20" t="s">
        <v>73</v>
      </c>
      <c r="C3034" s="20">
        <v>1972</v>
      </c>
      <c r="D3034" s="20">
        <v>75</v>
      </c>
      <c r="E3034" s="21"/>
      <c r="F3034" s="20"/>
      <c r="G3034" s="20"/>
    </row>
    <row r="3035" spans="1:7" x14ac:dyDescent="0.35">
      <c r="A3035" s="20" t="s">
        <v>40</v>
      </c>
      <c r="B3035" s="20" t="s">
        <v>73</v>
      </c>
      <c r="C3035" s="20">
        <v>1972</v>
      </c>
      <c r="D3035" s="20">
        <v>1677</v>
      </c>
      <c r="E3035" s="21"/>
      <c r="F3035" s="20"/>
      <c r="G3035" s="20"/>
    </row>
    <row r="3036" spans="1:7" x14ac:dyDescent="0.35">
      <c r="A3036" s="20" t="s">
        <v>105</v>
      </c>
      <c r="B3036" s="20" t="s">
        <v>73</v>
      </c>
      <c r="C3036" s="20">
        <v>1972</v>
      </c>
      <c r="D3036" s="20">
        <v>54</v>
      </c>
      <c r="E3036" s="21"/>
      <c r="F3036" s="20"/>
      <c r="G3036" s="20"/>
    </row>
    <row r="3037" spans="1:7" x14ac:dyDescent="0.35">
      <c r="A3037" s="20" t="s">
        <v>42</v>
      </c>
      <c r="B3037" s="20" t="s">
        <v>73</v>
      </c>
      <c r="C3037" s="20">
        <v>1972</v>
      </c>
      <c r="D3037" s="20">
        <v>4594</v>
      </c>
      <c r="E3037" s="21"/>
      <c r="F3037" s="20"/>
      <c r="G3037" s="20"/>
    </row>
    <row r="3038" spans="1:7" x14ac:dyDescent="0.35">
      <c r="A3038" s="20" t="s">
        <v>43</v>
      </c>
      <c r="B3038" s="20" t="s">
        <v>73</v>
      </c>
      <c r="C3038" s="20">
        <v>1972</v>
      </c>
      <c r="D3038" s="20">
        <v>25649</v>
      </c>
      <c r="E3038" s="21"/>
      <c r="F3038" s="20"/>
      <c r="G3038" s="20"/>
    </row>
    <row r="3039" spans="1:7" x14ac:dyDescent="0.35">
      <c r="A3039" s="20" t="s">
        <v>85</v>
      </c>
      <c r="B3039" s="20" t="s">
        <v>73</v>
      </c>
      <c r="C3039" s="20">
        <v>1972</v>
      </c>
      <c r="D3039" s="20">
        <v>839</v>
      </c>
      <c r="E3039" s="21"/>
      <c r="F3039" s="20"/>
      <c r="G3039" s="20"/>
    </row>
    <row r="3040" spans="1:7" x14ac:dyDescent="0.35">
      <c r="A3040" s="20" t="s">
        <v>87</v>
      </c>
      <c r="B3040" s="20" t="s">
        <v>73</v>
      </c>
      <c r="C3040" s="20">
        <v>1972</v>
      </c>
      <c r="D3040" s="20">
        <v>672</v>
      </c>
      <c r="E3040" s="21"/>
      <c r="F3040" s="20"/>
      <c r="G3040" s="20"/>
    </row>
    <row r="3041" spans="1:7" x14ac:dyDescent="0.35">
      <c r="A3041" s="20" t="s">
        <v>75</v>
      </c>
      <c r="B3041" s="20" t="s">
        <v>73</v>
      </c>
      <c r="C3041" s="20">
        <v>1972</v>
      </c>
      <c r="D3041" s="20">
        <v>1212</v>
      </c>
      <c r="E3041" s="21"/>
      <c r="F3041" s="20"/>
      <c r="G3041" s="20"/>
    </row>
    <row r="3042" spans="1:7" x14ac:dyDescent="0.35">
      <c r="A3042" s="20" t="s">
        <v>88</v>
      </c>
      <c r="B3042" s="20" t="s">
        <v>73</v>
      </c>
      <c r="C3042" s="20">
        <v>1972</v>
      </c>
      <c r="D3042" s="20">
        <v>1060</v>
      </c>
      <c r="E3042" s="21"/>
      <c r="F3042" s="20"/>
      <c r="G3042" s="20"/>
    </row>
    <row r="3043" spans="1:7" x14ac:dyDescent="0.35">
      <c r="A3043" s="20" t="s">
        <v>119</v>
      </c>
      <c r="B3043" s="20" t="s">
        <v>73</v>
      </c>
      <c r="C3043" s="20">
        <v>1972</v>
      </c>
      <c r="D3043" s="20">
        <v>303</v>
      </c>
      <c r="E3043" s="21"/>
      <c r="F3043" s="20"/>
      <c r="G3043" s="20"/>
    </row>
    <row r="3044" spans="1:7" x14ac:dyDescent="0.35">
      <c r="A3044" s="20" t="s">
        <v>76</v>
      </c>
      <c r="B3044" s="20" t="s">
        <v>73</v>
      </c>
      <c r="C3044" s="20">
        <v>1972</v>
      </c>
      <c r="D3044" s="20">
        <v>11978</v>
      </c>
      <c r="E3044" s="21"/>
      <c r="F3044" s="20"/>
      <c r="G3044" s="20"/>
    </row>
    <row r="3045" spans="1:7" x14ac:dyDescent="0.35">
      <c r="A3045" s="20" t="s">
        <v>109</v>
      </c>
      <c r="B3045" s="20" t="s">
        <v>73</v>
      </c>
      <c r="C3045" s="20">
        <v>1972</v>
      </c>
      <c r="D3045" s="20">
        <v>243</v>
      </c>
      <c r="E3045" s="21"/>
      <c r="F3045" s="20"/>
      <c r="G3045" s="20"/>
    </row>
    <row r="3046" spans="1:7" x14ac:dyDescent="0.35">
      <c r="A3046" s="20" t="s">
        <v>53</v>
      </c>
      <c r="B3046" s="20" t="s">
        <v>73</v>
      </c>
      <c r="C3046" s="20">
        <v>1972</v>
      </c>
      <c r="D3046" s="20">
        <v>22</v>
      </c>
      <c r="E3046" s="21"/>
      <c r="F3046" s="20"/>
      <c r="G3046" s="20"/>
    </row>
    <row r="3047" spans="1:7" x14ac:dyDescent="0.35">
      <c r="A3047" s="20" t="s">
        <v>54</v>
      </c>
      <c r="B3047" s="20" t="s">
        <v>73</v>
      </c>
      <c r="C3047" s="20">
        <v>1972</v>
      </c>
      <c r="D3047" s="20">
        <v>203</v>
      </c>
      <c r="E3047" s="21"/>
      <c r="F3047" s="20"/>
      <c r="G3047" s="20"/>
    </row>
    <row r="3048" spans="1:7" x14ac:dyDescent="0.35">
      <c r="A3048" s="20" t="s">
        <v>55</v>
      </c>
      <c r="B3048" s="20" t="s">
        <v>73</v>
      </c>
      <c r="C3048" s="20">
        <v>1972</v>
      </c>
      <c r="D3048" s="20">
        <v>6259</v>
      </c>
      <c r="E3048" s="21"/>
      <c r="F3048" s="20"/>
      <c r="G3048" s="20"/>
    </row>
    <row r="3049" spans="1:7" x14ac:dyDescent="0.35">
      <c r="A3049" s="20" t="s">
        <v>78</v>
      </c>
      <c r="B3049" s="20" t="s">
        <v>73</v>
      </c>
      <c r="C3049" s="20">
        <v>1972</v>
      </c>
      <c r="D3049" s="20">
        <v>1832</v>
      </c>
      <c r="E3049" s="21"/>
      <c r="F3049" s="20"/>
      <c r="G3049" s="20"/>
    </row>
    <row r="3050" spans="1:7" x14ac:dyDescent="0.35">
      <c r="A3050" s="20" t="s">
        <v>79</v>
      </c>
      <c r="B3050" s="20" t="s">
        <v>73</v>
      </c>
      <c r="C3050" s="20">
        <v>1972</v>
      </c>
      <c r="D3050" s="20">
        <v>61</v>
      </c>
      <c r="E3050" s="21"/>
      <c r="F3050" s="20"/>
      <c r="G3050" s="20"/>
    </row>
    <row r="3051" spans="1:7" x14ac:dyDescent="0.35">
      <c r="A3051" s="20" t="s">
        <v>57</v>
      </c>
      <c r="B3051" s="20" t="s">
        <v>73</v>
      </c>
      <c r="C3051" s="20">
        <v>1972</v>
      </c>
      <c r="D3051" s="20">
        <v>76</v>
      </c>
      <c r="E3051" s="21"/>
      <c r="F3051" s="20"/>
      <c r="G3051" s="20"/>
    </row>
    <row r="3052" spans="1:7" x14ac:dyDescent="0.35">
      <c r="A3052" s="20" t="s">
        <v>111</v>
      </c>
      <c r="B3052" s="20" t="s">
        <v>73</v>
      </c>
      <c r="C3052" s="20">
        <v>1972</v>
      </c>
      <c r="D3052" s="20">
        <v>322</v>
      </c>
      <c r="E3052" s="21"/>
      <c r="F3052" s="20"/>
      <c r="G3052" s="20"/>
    </row>
    <row r="3053" spans="1:7" x14ac:dyDescent="0.35">
      <c r="A3053" s="20" t="s">
        <v>59</v>
      </c>
      <c r="B3053" s="20" t="s">
        <v>73</v>
      </c>
      <c r="C3053" s="20">
        <v>1972</v>
      </c>
      <c r="D3053" s="20">
        <v>3780</v>
      </c>
      <c r="E3053" s="21"/>
      <c r="F3053" s="20"/>
      <c r="G3053" s="20"/>
    </row>
    <row r="3054" spans="1:7" x14ac:dyDescent="0.35">
      <c r="A3054" s="20" t="s">
        <v>60</v>
      </c>
      <c r="B3054" s="20" t="s">
        <v>73</v>
      </c>
      <c r="C3054" s="20">
        <v>1972</v>
      </c>
      <c r="D3054" s="20">
        <v>2637</v>
      </c>
      <c r="E3054" s="21"/>
      <c r="F3054" s="20"/>
      <c r="G3054" s="20"/>
    </row>
    <row r="3055" spans="1:7" x14ac:dyDescent="0.35">
      <c r="A3055" s="20" t="s">
        <v>113</v>
      </c>
      <c r="B3055" s="20" t="s">
        <v>73</v>
      </c>
      <c r="C3055" s="20">
        <v>1972</v>
      </c>
      <c r="D3055" s="20">
        <v>137</v>
      </c>
      <c r="E3055" s="21"/>
      <c r="F3055" s="20"/>
      <c r="G3055" s="20"/>
    </row>
    <row r="3056" spans="1:7" x14ac:dyDescent="0.35">
      <c r="A3056" s="20" t="s">
        <v>115</v>
      </c>
      <c r="B3056" s="20" t="s">
        <v>73</v>
      </c>
      <c r="C3056" s="20">
        <v>1972</v>
      </c>
      <c r="D3056" s="20">
        <v>325</v>
      </c>
      <c r="E3056" s="21"/>
      <c r="F3056" s="20"/>
      <c r="G3056" s="20"/>
    </row>
    <row r="3057" spans="1:7" x14ac:dyDescent="0.35">
      <c r="A3057" s="20" t="s">
        <v>63</v>
      </c>
      <c r="B3057" s="20" t="s">
        <v>73</v>
      </c>
      <c r="C3057" s="20">
        <v>1972</v>
      </c>
      <c r="D3057" s="20">
        <v>2110</v>
      </c>
      <c r="E3057" s="21"/>
      <c r="F3057" s="20"/>
      <c r="G3057" s="20"/>
    </row>
    <row r="3058" spans="1:7" x14ac:dyDescent="0.35">
      <c r="A3058" s="20" t="s">
        <v>80</v>
      </c>
      <c r="B3058" s="20" t="s">
        <v>73</v>
      </c>
      <c r="C3058" s="20">
        <v>1972</v>
      </c>
      <c r="D3058" s="20">
        <v>2088</v>
      </c>
      <c r="E3058" s="21"/>
      <c r="F3058" s="20"/>
      <c r="G3058" s="20"/>
    </row>
    <row r="3059" spans="1:7" x14ac:dyDescent="0.35">
      <c r="A3059" s="20" t="s">
        <v>64</v>
      </c>
      <c r="B3059" s="20" t="s">
        <v>73</v>
      </c>
      <c r="C3059" s="20">
        <v>1972</v>
      </c>
      <c r="D3059" s="20">
        <v>2374</v>
      </c>
      <c r="E3059" s="21"/>
      <c r="F3059" s="20"/>
      <c r="G3059" s="20"/>
    </row>
    <row r="3060" spans="1:7" x14ac:dyDescent="0.35">
      <c r="A3060" s="20" t="s">
        <v>90</v>
      </c>
      <c r="B3060" s="20" t="s">
        <v>73</v>
      </c>
      <c r="C3060" s="20">
        <v>1972</v>
      </c>
      <c r="D3060" s="20">
        <v>1699</v>
      </c>
      <c r="E3060" s="21"/>
      <c r="F3060" s="20"/>
      <c r="G3060" s="20"/>
    </row>
    <row r="3061" spans="1:7" x14ac:dyDescent="0.35">
      <c r="A3061" s="20" t="s">
        <v>81</v>
      </c>
      <c r="B3061" s="20" t="s">
        <v>73</v>
      </c>
      <c r="C3061" s="20">
        <v>1972</v>
      </c>
      <c r="D3061" s="20">
        <v>89</v>
      </c>
      <c r="E3061" s="21"/>
      <c r="F3061" s="20"/>
      <c r="G3061" s="20"/>
    </row>
    <row r="3062" spans="1:7" x14ac:dyDescent="0.35">
      <c r="A3062" s="20" t="s">
        <v>65</v>
      </c>
      <c r="B3062" s="20" t="s">
        <v>73</v>
      </c>
      <c r="C3062" s="20">
        <v>1972</v>
      </c>
      <c r="D3062" s="20">
        <v>83</v>
      </c>
      <c r="E3062" s="21"/>
      <c r="F3062" s="20"/>
      <c r="G3062" s="20"/>
    </row>
    <row r="3063" spans="1:7" x14ac:dyDescent="0.35">
      <c r="A3063" s="20" t="s">
        <v>116</v>
      </c>
      <c r="B3063" s="20" t="s">
        <v>73</v>
      </c>
      <c r="C3063" s="20">
        <v>1972</v>
      </c>
      <c r="D3063" s="20">
        <v>210</v>
      </c>
      <c r="E3063" s="21"/>
      <c r="F3063" s="20"/>
      <c r="G3063" s="20"/>
    </row>
    <row r="3064" spans="1:7" x14ac:dyDescent="0.35">
      <c r="A3064" s="20" t="s">
        <v>82</v>
      </c>
      <c r="B3064" s="20" t="s">
        <v>73</v>
      </c>
      <c r="C3064" s="20">
        <v>1972</v>
      </c>
      <c r="D3064" s="20">
        <v>1972</v>
      </c>
      <c r="E3064" s="21"/>
      <c r="F3064" s="20"/>
      <c r="G3064" s="20"/>
    </row>
    <row r="3065" spans="1:7" x14ac:dyDescent="0.35">
      <c r="A3065" s="20" t="s">
        <v>91</v>
      </c>
      <c r="B3065" s="20" t="s">
        <v>73</v>
      </c>
      <c r="C3065" s="20">
        <v>1972</v>
      </c>
      <c r="D3065" s="20">
        <v>513</v>
      </c>
      <c r="E3065" s="21"/>
      <c r="F3065" s="20"/>
      <c r="G3065" s="20"/>
    </row>
    <row r="3066" spans="1:7" x14ac:dyDescent="0.35">
      <c r="A3066" s="20" t="s">
        <v>68</v>
      </c>
      <c r="B3066" s="20" t="s">
        <v>73</v>
      </c>
      <c r="C3066" s="20">
        <v>1972</v>
      </c>
      <c r="D3066" s="20">
        <v>19320</v>
      </c>
      <c r="E3066" s="21"/>
      <c r="F3066" s="20"/>
      <c r="G3066" s="20"/>
    </row>
    <row r="3067" spans="1:7" x14ac:dyDescent="0.35">
      <c r="A3067" s="20" t="s">
        <v>103</v>
      </c>
      <c r="B3067" s="20"/>
      <c r="C3067" s="20">
        <v>1972</v>
      </c>
      <c r="D3067" s="20">
        <v>217</v>
      </c>
      <c r="E3067" s="21"/>
      <c r="F3067" s="20"/>
      <c r="G3067" s="20"/>
    </row>
    <row r="3068" spans="1:7" x14ac:dyDescent="0.35">
      <c r="A3068" s="20" t="s">
        <v>30</v>
      </c>
      <c r="B3068" s="20" t="s">
        <v>28</v>
      </c>
      <c r="C3068" s="20">
        <v>1971</v>
      </c>
      <c r="D3068" s="20">
        <v>2060</v>
      </c>
      <c r="E3068" s="21"/>
      <c r="F3068" s="20"/>
      <c r="G3068" s="20"/>
    </row>
    <row r="3069" spans="1:7" x14ac:dyDescent="0.35">
      <c r="A3069" s="20" t="s">
        <v>2</v>
      </c>
      <c r="B3069" s="20" t="s">
        <v>28</v>
      </c>
      <c r="C3069" s="20">
        <v>1971</v>
      </c>
      <c r="D3069" s="20">
        <v>52</v>
      </c>
      <c r="E3069" s="21"/>
      <c r="F3069" s="20"/>
      <c r="G3069" s="20"/>
    </row>
    <row r="3070" spans="1:7" x14ac:dyDescent="0.35">
      <c r="A3070" s="20" t="s">
        <v>31</v>
      </c>
      <c r="B3070" s="20" t="s">
        <v>28</v>
      </c>
      <c r="C3070" s="20">
        <v>1971</v>
      </c>
      <c r="D3070" s="20">
        <v>1630</v>
      </c>
      <c r="E3070" s="21"/>
      <c r="F3070" s="20"/>
      <c r="G3070" s="20"/>
    </row>
    <row r="3071" spans="1:7" x14ac:dyDescent="0.35">
      <c r="A3071" s="20" t="s">
        <v>118</v>
      </c>
      <c r="B3071" s="20" t="s">
        <v>28</v>
      </c>
      <c r="C3071" s="20">
        <v>1971</v>
      </c>
      <c r="D3071" s="20">
        <v>52</v>
      </c>
      <c r="E3071" s="21"/>
      <c r="F3071" s="20"/>
      <c r="G3071" s="20"/>
    </row>
    <row r="3072" spans="1:7" x14ac:dyDescent="0.35">
      <c r="A3072" s="20" t="s">
        <v>3</v>
      </c>
      <c r="B3072" s="20" t="s">
        <v>28</v>
      </c>
      <c r="C3072" s="20">
        <v>1971</v>
      </c>
      <c r="D3072" s="20">
        <v>2903</v>
      </c>
      <c r="E3072" s="21"/>
      <c r="F3072" s="20"/>
      <c r="G3072" s="20"/>
    </row>
    <row r="3073" spans="1:7" x14ac:dyDescent="0.35">
      <c r="A3073" s="20" t="s">
        <v>97</v>
      </c>
      <c r="B3073" s="20" t="s">
        <v>28</v>
      </c>
      <c r="C3073" s="20">
        <v>1971</v>
      </c>
      <c r="D3073" s="20">
        <v>645</v>
      </c>
      <c r="E3073" s="21"/>
      <c r="F3073" s="20"/>
      <c r="G3073" s="20"/>
    </row>
    <row r="3074" spans="1:7" x14ac:dyDescent="0.35">
      <c r="A3074" s="20" t="s">
        <v>106</v>
      </c>
      <c r="B3074" s="20" t="s">
        <v>28</v>
      </c>
      <c r="C3074" s="20">
        <v>1971</v>
      </c>
      <c r="D3074" s="20">
        <v>516</v>
      </c>
      <c r="E3074" s="21"/>
      <c r="F3074" s="20"/>
      <c r="G3074" s="20"/>
    </row>
    <row r="3075" spans="1:7" x14ac:dyDescent="0.35">
      <c r="A3075" s="20" t="s">
        <v>107</v>
      </c>
      <c r="B3075" s="20" t="s">
        <v>28</v>
      </c>
      <c r="C3075" s="20">
        <v>1971</v>
      </c>
      <c r="D3075" s="20">
        <v>145</v>
      </c>
      <c r="E3075" s="21"/>
      <c r="F3075" s="20"/>
      <c r="G3075" s="20"/>
    </row>
    <row r="3076" spans="1:7" x14ac:dyDescent="0.35">
      <c r="A3076" s="20" t="s">
        <v>108</v>
      </c>
      <c r="B3076" s="20" t="s">
        <v>28</v>
      </c>
      <c r="C3076" s="20">
        <v>1971</v>
      </c>
      <c r="D3076" s="20">
        <v>183</v>
      </c>
      <c r="E3076" s="21"/>
      <c r="F3076" s="20"/>
      <c r="G3076" s="20"/>
    </row>
    <row r="3077" spans="1:7" x14ac:dyDescent="0.35">
      <c r="A3077" s="20" t="s">
        <v>4</v>
      </c>
      <c r="B3077" s="20" t="s">
        <v>28</v>
      </c>
      <c r="C3077" s="20">
        <v>1971</v>
      </c>
      <c r="D3077" s="20">
        <v>7835</v>
      </c>
      <c r="E3077" s="21"/>
      <c r="F3077" s="20"/>
      <c r="G3077" s="20"/>
    </row>
    <row r="3078" spans="1:7" x14ac:dyDescent="0.35">
      <c r="A3078" s="20" t="s">
        <v>5</v>
      </c>
      <c r="B3078" s="20" t="s">
        <v>28</v>
      </c>
      <c r="C3078" s="20">
        <v>1971</v>
      </c>
      <c r="D3078" s="20">
        <v>474</v>
      </c>
      <c r="E3078" s="21"/>
      <c r="F3078" s="20"/>
      <c r="G3078" s="20"/>
    </row>
    <row r="3079" spans="1:7" x14ac:dyDescent="0.35">
      <c r="A3079" s="20" t="s">
        <v>98</v>
      </c>
      <c r="B3079" s="20" t="s">
        <v>28</v>
      </c>
      <c r="C3079" s="20">
        <v>1971</v>
      </c>
      <c r="D3079" s="20">
        <v>683</v>
      </c>
      <c r="E3079" s="21"/>
      <c r="F3079" s="20"/>
      <c r="G3079" s="20"/>
    </row>
    <row r="3080" spans="1:7" x14ac:dyDescent="0.35">
      <c r="A3080" s="20" t="s">
        <v>99</v>
      </c>
      <c r="B3080" s="20" t="s">
        <v>28</v>
      </c>
      <c r="C3080" s="20">
        <v>1971</v>
      </c>
      <c r="D3080" s="20">
        <v>238</v>
      </c>
      <c r="E3080" s="21"/>
      <c r="F3080" s="20"/>
      <c r="G3080" s="20"/>
    </row>
    <row r="3081" spans="1:7" x14ac:dyDescent="0.35">
      <c r="A3081" s="20" t="s">
        <v>8</v>
      </c>
      <c r="B3081" s="20" t="s">
        <v>28</v>
      </c>
      <c r="C3081" s="20">
        <v>1971</v>
      </c>
      <c r="D3081" s="20">
        <v>244</v>
      </c>
      <c r="E3081" s="21"/>
      <c r="F3081" s="20"/>
      <c r="G3081" s="20"/>
    </row>
    <row r="3082" spans="1:7" x14ac:dyDescent="0.35">
      <c r="A3082" s="20" t="s">
        <v>33</v>
      </c>
      <c r="B3082" s="20" t="s">
        <v>28</v>
      </c>
      <c r="C3082" s="20">
        <v>1971</v>
      </c>
      <c r="D3082" s="20">
        <v>352</v>
      </c>
      <c r="E3082" s="21"/>
      <c r="F3082" s="20"/>
      <c r="G3082" s="20"/>
    </row>
    <row r="3083" spans="1:7" x14ac:dyDescent="0.35">
      <c r="A3083" s="20" t="s">
        <v>34</v>
      </c>
      <c r="B3083" s="20" t="s">
        <v>28</v>
      </c>
      <c r="C3083" s="20">
        <v>1971</v>
      </c>
      <c r="D3083" s="20">
        <v>6371</v>
      </c>
      <c r="E3083" s="21"/>
      <c r="F3083" s="20"/>
      <c r="G3083" s="20"/>
    </row>
    <row r="3084" spans="1:7" x14ac:dyDescent="0.35">
      <c r="A3084" s="20" t="s">
        <v>133</v>
      </c>
      <c r="B3084" s="20" t="s">
        <v>28</v>
      </c>
      <c r="C3084" s="20">
        <v>1971</v>
      </c>
      <c r="D3084" s="20">
        <v>501</v>
      </c>
      <c r="E3084" s="21"/>
      <c r="F3084" s="20"/>
      <c r="G3084" s="20"/>
    </row>
    <row r="3085" spans="1:7" x14ac:dyDescent="0.35">
      <c r="A3085" s="20" t="s">
        <v>13</v>
      </c>
      <c r="B3085" s="20" t="s">
        <v>28</v>
      </c>
      <c r="C3085" s="20">
        <v>1971</v>
      </c>
      <c r="D3085" s="20">
        <v>542</v>
      </c>
      <c r="E3085" s="21"/>
      <c r="F3085" s="20"/>
      <c r="G3085" s="20"/>
    </row>
    <row r="3086" spans="1:7" x14ac:dyDescent="0.35">
      <c r="A3086" s="20" t="s">
        <v>114</v>
      </c>
      <c r="B3086" s="20" t="s">
        <v>28</v>
      </c>
      <c r="C3086" s="20">
        <v>1971</v>
      </c>
      <c r="D3086" s="20">
        <v>51</v>
      </c>
      <c r="E3086" s="21"/>
      <c r="F3086" s="20"/>
      <c r="G3086" s="20"/>
    </row>
    <row r="3087" spans="1:7" x14ac:dyDescent="0.35">
      <c r="A3087" s="20" t="s">
        <v>15</v>
      </c>
      <c r="B3087" s="20" t="s">
        <v>28</v>
      </c>
      <c r="C3087" s="20">
        <v>1971</v>
      </c>
      <c r="D3087" s="20">
        <v>1071</v>
      </c>
      <c r="E3087" s="21"/>
      <c r="F3087" s="20"/>
      <c r="G3087" s="20"/>
    </row>
    <row r="3088" spans="1:7" x14ac:dyDescent="0.35">
      <c r="A3088" s="20" t="s">
        <v>36</v>
      </c>
      <c r="B3088" s="20" t="s">
        <v>28</v>
      </c>
      <c r="C3088" s="20">
        <v>1971</v>
      </c>
      <c r="D3088" s="20">
        <v>856</v>
      </c>
      <c r="E3088" s="21"/>
      <c r="F3088" s="20"/>
      <c r="G3088" s="20"/>
    </row>
    <row r="3089" spans="1:7" x14ac:dyDescent="0.35">
      <c r="A3089" s="20" t="s">
        <v>17</v>
      </c>
      <c r="B3089" s="20" t="s">
        <v>28</v>
      </c>
      <c r="C3089" s="20">
        <v>1971</v>
      </c>
      <c r="D3089" s="20">
        <v>1160</v>
      </c>
      <c r="E3089" s="21"/>
      <c r="F3089" s="20"/>
      <c r="G3089" s="20"/>
    </row>
    <row r="3090" spans="1:7" x14ac:dyDescent="0.35">
      <c r="A3090" s="20" t="s">
        <v>100</v>
      </c>
      <c r="B3090" s="20" t="s">
        <v>28</v>
      </c>
      <c r="C3090" s="20">
        <v>1971</v>
      </c>
      <c r="D3090" s="20">
        <v>191</v>
      </c>
      <c r="E3090" s="21"/>
      <c r="F3090" s="20"/>
      <c r="G3090" s="20"/>
    </row>
    <row r="3091" spans="1:7" x14ac:dyDescent="0.35">
      <c r="A3091" s="20" t="s">
        <v>101</v>
      </c>
      <c r="B3091" s="20" t="s">
        <v>28</v>
      </c>
      <c r="C3091" s="20">
        <v>1971</v>
      </c>
      <c r="D3091" s="20">
        <v>1048</v>
      </c>
      <c r="E3091" s="21"/>
      <c r="F3091" s="20"/>
      <c r="G3091" s="20"/>
    </row>
    <row r="3092" spans="1:7" x14ac:dyDescent="0.35">
      <c r="A3092" s="20" t="s">
        <v>38</v>
      </c>
      <c r="B3092" s="20" t="s">
        <v>28</v>
      </c>
      <c r="C3092" s="20">
        <v>1971</v>
      </c>
      <c r="D3092" s="20">
        <v>1068</v>
      </c>
      <c r="E3092" s="21"/>
      <c r="F3092" s="20"/>
      <c r="G3092" s="20"/>
    </row>
    <row r="3093" spans="1:7" x14ac:dyDescent="0.35">
      <c r="A3093" s="20" t="s">
        <v>102</v>
      </c>
      <c r="B3093" s="20" t="s">
        <v>73</v>
      </c>
      <c r="C3093" s="20">
        <v>1971</v>
      </c>
      <c r="D3093" s="20">
        <v>295</v>
      </c>
      <c r="E3093" s="21"/>
      <c r="F3093" s="20"/>
      <c r="G3093" s="20"/>
    </row>
    <row r="3094" spans="1:7" x14ac:dyDescent="0.35">
      <c r="A3094" s="20" t="s">
        <v>74</v>
      </c>
      <c r="B3094" s="20" t="s">
        <v>73</v>
      </c>
      <c r="C3094" s="20">
        <v>1971</v>
      </c>
      <c r="D3094" s="20">
        <v>6418</v>
      </c>
      <c r="E3094" s="21"/>
      <c r="F3094" s="20"/>
      <c r="G3094" s="20"/>
    </row>
    <row r="3095" spans="1:7" x14ac:dyDescent="0.35">
      <c r="A3095" s="20" t="s">
        <v>104</v>
      </c>
      <c r="B3095" s="20" t="s">
        <v>73</v>
      </c>
      <c r="C3095" s="20">
        <v>1971</v>
      </c>
      <c r="D3095" s="20">
        <v>75</v>
      </c>
      <c r="E3095" s="21"/>
      <c r="F3095" s="20"/>
      <c r="G3095" s="20"/>
    </row>
    <row r="3096" spans="1:7" x14ac:dyDescent="0.35">
      <c r="A3096" s="20" t="s">
        <v>40</v>
      </c>
      <c r="B3096" s="20" t="s">
        <v>73</v>
      </c>
      <c r="C3096" s="20">
        <v>1971</v>
      </c>
      <c r="D3096" s="20">
        <v>1583</v>
      </c>
      <c r="E3096" s="21"/>
      <c r="F3096" s="20"/>
      <c r="G3096" s="20"/>
    </row>
    <row r="3097" spans="1:7" x14ac:dyDescent="0.35">
      <c r="A3097" s="20" t="s">
        <v>105</v>
      </c>
      <c r="B3097" s="20" t="s">
        <v>73</v>
      </c>
      <c r="C3097" s="20">
        <v>1971</v>
      </c>
      <c r="D3097" s="20">
        <v>54</v>
      </c>
      <c r="E3097" s="21"/>
      <c r="F3097" s="20"/>
      <c r="G3097" s="20"/>
    </row>
    <row r="3098" spans="1:7" x14ac:dyDescent="0.35">
      <c r="A3098" s="20" t="s">
        <v>41</v>
      </c>
      <c r="B3098" s="20" t="s">
        <v>73</v>
      </c>
      <c r="C3098" s="20">
        <v>1971</v>
      </c>
      <c r="D3098" s="20">
        <v>149</v>
      </c>
      <c r="E3098" s="21"/>
      <c r="F3098" s="20"/>
      <c r="G3098" s="20"/>
    </row>
    <row r="3099" spans="1:7" x14ac:dyDescent="0.35">
      <c r="A3099" s="20" t="s">
        <v>42</v>
      </c>
      <c r="B3099" s="20" t="s">
        <v>73</v>
      </c>
      <c r="C3099" s="20">
        <v>1971</v>
      </c>
      <c r="D3099" s="20">
        <v>3898</v>
      </c>
      <c r="E3099" s="21"/>
      <c r="F3099" s="20"/>
      <c r="G3099" s="20"/>
    </row>
    <row r="3100" spans="1:7" x14ac:dyDescent="0.35">
      <c r="A3100" s="20" t="s">
        <v>43</v>
      </c>
      <c r="B3100" s="20" t="s">
        <v>73</v>
      </c>
      <c r="C3100" s="20">
        <v>1971</v>
      </c>
      <c r="D3100" s="20">
        <v>25795</v>
      </c>
      <c r="E3100" s="21"/>
      <c r="F3100" s="20"/>
      <c r="G3100" s="20"/>
    </row>
    <row r="3101" spans="1:7" x14ac:dyDescent="0.35">
      <c r="A3101" s="20" t="s">
        <v>85</v>
      </c>
      <c r="B3101" s="20" t="s">
        <v>73</v>
      </c>
      <c r="C3101" s="20">
        <v>1971</v>
      </c>
      <c r="D3101" s="20">
        <v>810</v>
      </c>
      <c r="E3101" s="21"/>
      <c r="F3101" s="20"/>
      <c r="G3101" s="20"/>
    </row>
    <row r="3102" spans="1:7" x14ac:dyDescent="0.35">
      <c r="A3102" s="20" t="s">
        <v>87</v>
      </c>
      <c r="B3102" s="20" t="s">
        <v>73</v>
      </c>
      <c r="C3102" s="20">
        <v>1971</v>
      </c>
      <c r="D3102" s="20">
        <v>711</v>
      </c>
      <c r="E3102" s="21"/>
      <c r="F3102" s="20"/>
      <c r="G3102" s="20"/>
    </row>
    <row r="3103" spans="1:7" x14ac:dyDescent="0.35">
      <c r="A3103" s="20" t="s">
        <v>75</v>
      </c>
      <c r="B3103" s="20" t="s">
        <v>73</v>
      </c>
      <c r="C3103" s="20">
        <v>1971</v>
      </c>
      <c r="D3103" s="20">
        <v>1188</v>
      </c>
      <c r="E3103" s="21"/>
      <c r="F3103" s="20"/>
      <c r="G3103" s="20"/>
    </row>
    <row r="3104" spans="1:7" x14ac:dyDescent="0.35">
      <c r="A3104" s="20" t="s">
        <v>88</v>
      </c>
      <c r="B3104" s="20" t="s">
        <v>73</v>
      </c>
      <c r="C3104" s="20">
        <v>1971</v>
      </c>
      <c r="D3104" s="20">
        <v>742</v>
      </c>
      <c r="E3104" s="21"/>
      <c r="F3104" s="20"/>
      <c r="G3104" s="20"/>
    </row>
    <row r="3105" spans="1:7" x14ac:dyDescent="0.35">
      <c r="A3105" s="20" t="s">
        <v>119</v>
      </c>
      <c r="B3105" s="20" t="s">
        <v>73</v>
      </c>
      <c r="C3105" s="20">
        <v>1971</v>
      </c>
      <c r="D3105" s="20">
        <v>283</v>
      </c>
      <c r="E3105" s="21"/>
      <c r="F3105" s="20"/>
      <c r="G3105" s="20"/>
    </row>
    <row r="3106" spans="1:7" x14ac:dyDescent="0.35">
      <c r="A3106" s="20" t="s">
        <v>76</v>
      </c>
      <c r="B3106" s="20" t="s">
        <v>73</v>
      </c>
      <c r="C3106" s="20">
        <v>1971</v>
      </c>
      <c r="D3106" s="20">
        <v>12428</v>
      </c>
      <c r="E3106" s="21"/>
      <c r="F3106" s="20"/>
      <c r="G3106" s="20"/>
    </row>
    <row r="3107" spans="1:7" x14ac:dyDescent="0.35">
      <c r="A3107" s="20" t="s">
        <v>109</v>
      </c>
      <c r="B3107" s="20" t="s">
        <v>73</v>
      </c>
      <c r="C3107" s="20">
        <v>1971</v>
      </c>
      <c r="D3107" s="20">
        <v>229</v>
      </c>
      <c r="E3107" s="21"/>
      <c r="F3107" s="20"/>
      <c r="G3107" s="20"/>
    </row>
    <row r="3108" spans="1:7" x14ac:dyDescent="0.35">
      <c r="A3108" s="20" t="s">
        <v>53</v>
      </c>
      <c r="B3108" s="20" t="s">
        <v>73</v>
      </c>
      <c r="C3108" s="20">
        <v>1971</v>
      </c>
      <c r="D3108" s="20">
        <v>20</v>
      </c>
      <c r="E3108" s="21"/>
      <c r="F3108" s="20"/>
      <c r="G3108" s="20"/>
    </row>
    <row r="3109" spans="1:7" x14ac:dyDescent="0.35">
      <c r="A3109" s="20" t="s">
        <v>54</v>
      </c>
      <c r="B3109" s="20" t="s">
        <v>73</v>
      </c>
      <c r="C3109" s="20">
        <v>1971</v>
      </c>
      <c r="D3109" s="20">
        <v>121</v>
      </c>
      <c r="E3109" s="21"/>
      <c r="F3109" s="20"/>
      <c r="G3109" s="20"/>
    </row>
    <row r="3110" spans="1:7" x14ac:dyDescent="0.35">
      <c r="A3110" s="20" t="s">
        <v>55</v>
      </c>
      <c r="B3110" s="20" t="s">
        <v>73</v>
      </c>
      <c r="C3110" s="20">
        <v>1971</v>
      </c>
      <c r="D3110" s="20">
        <v>6440</v>
      </c>
      <c r="E3110" s="21"/>
      <c r="F3110" s="20"/>
      <c r="G3110" s="20"/>
    </row>
    <row r="3111" spans="1:7" x14ac:dyDescent="0.35">
      <c r="A3111" s="20" t="s">
        <v>78</v>
      </c>
      <c r="B3111" s="20" t="s">
        <v>73</v>
      </c>
      <c r="C3111" s="20">
        <v>1971</v>
      </c>
      <c r="D3111" s="20">
        <v>1855</v>
      </c>
      <c r="E3111" s="21"/>
      <c r="F3111" s="20"/>
      <c r="G3111" s="20"/>
    </row>
    <row r="3112" spans="1:7" x14ac:dyDescent="0.35">
      <c r="A3112" s="20" t="s">
        <v>79</v>
      </c>
      <c r="B3112" s="20" t="s">
        <v>73</v>
      </c>
      <c r="C3112" s="20">
        <v>1971</v>
      </c>
      <c r="D3112" s="20">
        <v>71</v>
      </c>
      <c r="E3112" s="21"/>
      <c r="F3112" s="20"/>
      <c r="G3112" s="20"/>
    </row>
    <row r="3113" spans="1:7" x14ac:dyDescent="0.35">
      <c r="A3113" s="20" t="s">
        <v>57</v>
      </c>
      <c r="B3113" s="20" t="s">
        <v>73</v>
      </c>
      <c r="C3113" s="20">
        <v>1971</v>
      </c>
      <c r="D3113" s="20">
        <v>76</v>
      </c>
      <c r="E3113" s="21"/>
      <c r="F3113" s="20"/>
      <c r="G3113" s="20"/>
    </row>
    <row r="3114" spans="1:7" x14ac:dyDescent="0.35">
      <c r="A3114" s="20" t="s">
        <v>111</v>
      </c>
      <c r="B3114" s="20" t="s">
        <v>73</v>
      </c>
      <c r="C3114" s="20">
        <v>1971</v>
      </c>
      <c r="D3114" s="20">
        <v>322</v>
      </c>
      <c r="E3114" s="21"/>
      <c r="F3114" s="20"/>
      <c r="G3114" s="20"/>
    </row>
    <row r="3115" spans="1:7" x14ac:dyDescent="0.35">
      <c r="A3115" s="20" t="s">
        <v>59</v>
      </c>
      <c r="B3115" s="20" t="s">
        <v>73</v>
      </c>
      <c r="C3115" s="20">
        <v>1971</v>
      </c>
      <c r="D3115" s="20">
        <v>3839</v>
      </c>
      <c r="E3115" s="21"/>
      <c r="F3115" s="20"/>
      <c r="G3115" s="20"/>
    </row>
    <row r="3116" spans="1:7" x14ac:dyDescent="0.35">
      <c r="A3116" s="20" t="s">
        <v>60</v>
      </c>
      <c r="B3116" s="20" t="s">
        <v>73</v>
      </c>
      <c r="C3116" s="20">
        <v>1971</v>
      </c>
      <c r="D3116" s="20">
        <v>2420</v>
      </c>
      <c r="E3116" s="21"/>
      <c r="F3116" s="20"/>
      <c r="G3116" s="20"/>
    </row>
    <row r="3117" spans="1:7" x14ac:dyDescent="0.35">
      <c r="A3117" s="20" t="s">
        <v>113</v>
      </c>
      <c r="B3117" s="20" t="s">
        <v>73</v>
      </c>
      <c r="C3117" s="20">
        <v>1971</v>
      </c>
      <c r="D3117" s="20">
        <v>101</v>
      </c>
      <c r="E3117" s="21"/>
      <c r="F3117" s="20"/>
      <c r="G3117" s="20"/>
    </row>
    <row r="3118" spans="1:7" x14ac:dyDescent="0.35">
      <c r="A3118" s="20" t="s">
        <v>115</v>
      </c>
      <c r="B3118" s="20" t="s">
        <v>73</v>
      </c>
      <c r="C3118" s="20">
        <v>1971</v>
      </c>
      <c r="D3118" s="20">
        <v>394</v>
      </c>
      <c r="E3118" s="21"/>
      <c r="F3118" s="20"/>
      <c r="G3118" s="20"/>
    </row>
    <row r="3119" spans="1:7" x14ac:dyDescent="0.35">
      <c r="A3119" s="20" t="s">
        <v>63</v>
      </c>
      <c r="B3119" s="20" t="s">
        <v>73</v>
      </c>
      <c r="C3119" s="20">
        <v>1971</v>
      </c>
      <c r="D3119" s="20">
        <v>2084</v>
      </c>
      <c r="E3119" s="21"/>
      <c r="F3119" s="20"/>
      <c r="G3119" s="20"/>
    </row>
    <row r="3120" spans="1:7" x14ac:dyDescent="0.35">
      <c r="A3120" s="20" t="s">
        <v>80</v>
      </c>
      <c r="B3120" s="20" t="s">
        <v>73</v>
      </c>
      <c r="C3120" s="20">
        <v>1971</v>
      </c>
      <c r="D3120" s="20">
        <v>2135</v>
      </c>
      <c r="E3120" s="21"/>
      <c r="F3120" s="20"/>
      <c r="G3120" s="20"/>
    </row>
    <row r="3121" spans="1:7" x14ac:dyDescent="0.35">
      <c r="A3121" s="20" t="s">
        <v>64</v>
      </c>
      <c r="B3121" s="20" t="s">
        <v>73</v>
      </c>
      <c r="C3121" s="20">
        <v>1971</v>
      </c>
      <c r="D3121" s="20">
        <v>2218</v>
      </c>
      <c r="E3121" s="21"/>
      <c r="F3121" s="20"/>
      <c r="G3121" s="20"/>
    </row>
    <row r="3122" spans="1:7" x14ac:dyDescent="0.35">
      <c r="A3122" s="20" t="s">
        <v>90</v>
      </c>
      <c r="B3122" s="20" t="s">
        <v>73</v>
      </c>
      <c r="C3122" s="20">
        <v>1971</v>
      </c>
      <c r="D3122" s="20">
        <v>1646</v>
      </c>
      <c r="E3122" s="21"/>
      <c r="F3122" s="20"/>
      <c r="G3122" s="20"/>
    </row>
    <row r="3123" spans="1:7" x14ac:dyDescent="0.35">
      <c r="A3123" s="20" t="s">
        <v>81</v>
      </c>
      <c r="B3123" s="20" t="s">
        <v>73</v>
      </c>
      <c r="C3123" s="20">
        <v>1971</v>
      </c>
      <c r="D3123" s="20">
        <v>99</v>
      </c>
      <c r="E3123" s="21"/>
      <c r="F3123" s="20"/>
      <c r="G3123" s="20"/>
    </row>
    <row r="3124" spans="1:7" x14ac:dyDescent="0.35">
      <c r="A3124" s="20" t="s">
        <v>65</v>
      </c>
      <c r="B3124" s="20" t="s">
        <v>73</v>
      </c>
      <c r="C3124" s="20">
        <v>1971</v>
      </c>
      <c r="D3124" s="20">
        <v>47</v>
      </c>
      <c r="E3124" s="21"/>
      <c r="F3124" s="20"/>
      <c r="G3124" s="20"/>
    </row>
    <row r="3125" spans="1:7" x14ac:dyDescent="0.35">
      <c r="A3125" s="20" t="s">
        <v>116</v>
      </c>
      <c r="B3125" s="20" t="s">
        <v>73</v>
      </c>
      <c r="C3125" s="20">
        <v>1971</v>
      </c>
      <c r="D3125" s="20">
        <v>231</v>
      </c>
      <c r="E3125" s="21"/>
      <c r="F3125" s="20"/>
      <c r="G3125" s="20"/>
    </row>
    <row r="3126" spans="1:7" x14ac:dyDescent="0.35">
      <c r="A3126" s="20" t="s">
        <v>82</v>
      </c>
      <c r="B3126" s="20" t="s">
        <v>73</v>
      </c>
      <c r="C3126" s="20">
        <v>1971</v>
      </c>
      <c r="D3126" s="20">
        <v>1849</v>
      </c>
      <c r="E3126" s="21"/>
      <c r="F3126" s="20"/>
      <c r="G3126" s="20"/>
    </row>
    <row r="3127" spans="1:7" x14ac:dyDescent="0.35">
      <c r="A3127" s="20" t="s">
        <v>91</v>
      </c>
      <c r="B3127" s="20" t="s">
        <v>73</v>
      </c>
      <c r="C3127" s="20">
        <v>1971</v>
      </c>
      <c r="D3127" s="20">
        <v>447</v>
      </c>
      <c r="E3127" s="21"/>
      <c r="F3127" s="20"/>
      <c r="G3127" s="20"/>
    </row>
    <row r="3128" spans="1:7" x14ac:dyDescent="0.35">
      <c r="A3128" s="20" t="s">
        <v>68</v>
      </c>
      <c r="B3128" s="20" t="s">
        <v>73</v>
      </c>
      <c r="C3128" s="20">
        <v>1971</v>
      </c>
      <c r="D3128" s="20">
        <v>19470</v>
      </c>
      <c r="E3128" s="21"/>
      <c r="F3128" s="20"/>
      <c r="G3128" s="20"/>
    </row>
    <row r="3129" spans="1:7" x14ac:dyDescent="0.35">
      <c r="A3129" s="20" t="s">
        <v>103</v>
      </c>
      <c r="B3129" s="20"/>
      <c r="C3129" s="20">
        <v>1971</v>
      </c>
      <c r="D3129" s="20">
        <v>217</v>
      </c>
      <c r="E3129" s="21"/>
      <c r="F3129" s="20"/>
      <c r="G3129" s="20"/>
    </row>
  </sheetData>
  <sortState ref="A2:G3129">
    <sortCondition descending="1" ref="C2:C3129"/>
    <sortCondition descending="1" ref="B2:B3129"/>
    <sortCondition ref="A2:A312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6"/>
  <sheetViews>
    <sheetView topLeftCell="A1294" workbookViewId="0">
      <selection activeCell="G1340" sqref="G1340"/>
    </sheetView>
  </sheetViews>
  <sheetFormatPr defaultRowHeight="14.5" x14ac:dyDescent="0.35"/>
  <sheetData>
    <row r="1" spans="1:6" x14ac:dyDescent="0.35">
      <c r="A1" s="1" t="s">
        <v>26</v>
      </c>
      <c r="B1" s="1" t="s">
        <v>27</v>
      </c>
      <c r="C1" s="1" t="s">
        <v>25</v>
      </c>
      <c r="D1" s="1" t="s">
        <v>135</v>
      </c>
      <c r="E1" s="1" t="s">
        <v>173</v>
      </c>
      <c r="F1" s="1" t="s">
        <v>149</v>
      </c>
    </row>
    <row r="2" spans="1:6" x14ac:dyDescent="0.35">
      <c r="A2" t="s">
        <v>136</v>
      </c>
      <c r="B2" t="s">
        <v>28</v>
      </c>
      <c r="C2">
        <v>2019</v>
      </c>
      <c r="D2">
        <v>71.599999999999994</v>
      </c>
      <c r="E2">
        <v>20</v>
      </c>
      <c r="F2">
        <v>793.88</v>
      </c>
    </row>
    <row r="3" spans="1:6" x14ac:dyDescent="0.35">
      <c r="A3" t="s">
        <v>137</v>
      </c>
      <c r="B3" t="s">
        <v>28</v>
      </c>
      <c r="C3">
        <v>2019</v>
      </c>
      <c r="D3">
        <v>94</v>
      </c>
      <c r="E3">
        <v>22.3</v>
      </c>
      <c r="F3">
        <v>1804.54</v>
      </c>
    </row>
    <row r="4" spans="1:6" x14ac:dyDescent="0.35">
      <c r="A4" t="s">
        <v>138</v>
      </c>
      <c r="B4" t="s">
        <v>28</v>
      </c>
      <c r="C4">
        <v>2019</v>
      </c>
      <c r="D4">
        <v>23.5</v>
      </c>
      <c r="E4">
        <v>22.3</v>
      </c>
      <c r="F4">
        <v>2310.12</v>
      </c>
    </row>
    <row r="5" spans="1:6" x14ac:dyDescent="0.35">
      <c r="A5" t="s">
        <v>139</v>
      </c>
      <c r="B5" t="s">
        <v>28</v>
      </c>
      <c r="C5">
        <v>2019</v>
      </c>
      <c r="D5">
        <v>70</v>
      </c>
      <c r="E5">
        <v>20.9</v>
      </c>
      <c r="F5">
        <v>1682.03</v>
      </c>
    </row>
    <row r="6" spans="1:6" x14ac:dyDescent="0.35">
      <c r="A6" t="s">
        <v>140</v>
      </c>
      <c r="B6" t="s">
        <v>28</v>
      </c>
      <c r="C6">
        <v>2019</v>
      </c>
      <c r="D6">
        <v>52.8</v>
      </c>
      <c r="E6">
        <v>21.6</v>
      </c>
      <c r="F6">
        <v>1132.4000000000001</v>
      </c>
    </row>
    <row r="7" spans="1:6" x14ac:dyDescent="0.35">
      <c r="A7" t="s">
        <v>141</v>
      </c>
      <c r="B7" t="s">
        <v>28</v>
      </c>
      <c r="C7">
        <v>2019</v>
      </c>
      <c r="D7">
        <v>54.6</v>
      </c>
      <c r="E7">
        <v>20.100000000000001</v>
      </c>
      <c r="F7">
        <v>2344.09</v>
      </c>
    </row>
    <row r="8" spans="1:6" x14ac:dyDescent="0.35">
      <c r="A8" t="s">
        <v>142</v>
      </c>
      <c r="B8" t="s">
        <v>28</v>
      </c>
      <c r="C8">
        <v>2019</v>
      </c>
      <c r="D8">
        <v>17</v>
      </c>
      <c r="E8">
        <v>23.8</v>
      </c>
      <c r="F8">
        <v>2300</v>
      </c>
    </row>
    <row r="9" spans="1:6" x14ac:dyDescent="0.35">
      <c r="A9" t="s">
        <v>143</v>
      </c>
      <c r="B9" t="s">
        <v>28</v>
      </c>
      <c r="C9">
        <v>2019</v>
      </c>
      <c r="D9">
        <v>50.3</v>
      </c>
      <c r="E9">
        <v>21</v>
      </c>
      <c r="F9">
        <v>3124.08</v>
      </c>
    </row>
    <row r="10" spans="1:6" x14ac:dyDescent="0.35">
      <c r="A10" t="s">
        <v>144</v>
      </c>
      <c r="B10" t="s">
        <v>28</v>
      </c>
      <c r="C10">
        <v>2019</v>
      </c>
      <c r="D10">
        <v>37.200000000000003</v>
      </c>
      <c r="E10">
        <v>24.6</v>
      </c>
      <c r="F10">
        <v>2373.8200000000002</v>
      </c>
    </row>
    <row r="11" spans="1:6" x14ac:dyDescent="0.35">
      <c r="A11" t="s">
        <v>145</v>
      </c>
      <c r="B11" t="s">
        <v>28</v>
      </c>
      <c r="C11">
        <v>2019</v>
      </c>
      <c r="D11">
        <v>21.9</v>
      </c>
      <c r="E11">
        <v>19.600000000000001</v>
      </c>
      <c r="F11">
        <v>0</v>
      </c>
    </row>
    <row r="12" spans="1:6" x14ac:dyDescent="0.35">
      <c r="A12" t="s">
        <v>146</v>
      </c>
      <c r="B12" t="s">
        <v>28</v>
      </c>
      <c r="C12">
        <v>2019</v>
      </c>
      <c r="D12">
        <v>33.700000000000003</v>
      </c>
      <c r="E12">
        <v>22.5</v>
      </c>
      <c r="F12">
        <v>1483.33</v>
      </c>
    </row>
    <row r="13" spans="1:6" x14ac:dyDescent="0.35">
      <c r="A13" t="s">
        <v>147</v>
      </c>
      <c r="B13" t="s">
        <v>28</v>
      </c>
      <c r="C13">
        <v>2019</v>
      </c>
      <c r="D13">
        <v>143.1</v>
      </c>
      <c r="E13">
        <v>21.4</v>
      </c>
      <c r="F13">
        <v>1540.27</v>
      </c>
    </row>
    <row r="14" spans="1:6" x14ac:dyDescent="0.35">
      <c r="A14" t="s">
        <v>148</v>
      </c>
      <c r="B14" t="s">
        <v>28</v>
      </c>
      <c r="C14">
        <v>2019</v>
      </c>
      <c r="D14">
        <v>31.1</v>
      </c>
      <c r="E14">
        <v>22.7</v>
      </c>
      <c r="F14">
        <v>2605.41</v>
      </c>
    </row>
    <row r="15" spans="1:6" x14ac:dyDescent="0.35">
      <c r="A15" t="s">
        <v>150</v>
      </c>
      <c r="B15" t="s">
        <v>73</v>
      </c>
      <c r="C15">
        <v>2019</v>
      </c>
      <c r="D15">
        <v>25</v>
      </c>
      <c r="E15">
        <v>23.4</v>
      </c>
      <c r="F15">
        <v>2649.16</v>
      </c>
    </row>
    <row r="16" spans="1:6" x14ac:dyDescent="0.35">
      <c r="A16" t="s">
        <v>151</v>
      </c>
      <c r="B16" t="s">
        <v>73</v>
      </c>
      <c r="C16">
        <v>2019</v>
      </c>
      <c r="D16">
        <v>7</v>
      </c>
      <c r="E16">
        <v>22.6</v>
      </c>
      <c r="F16">
        <v>1183.33</v>
      </c>
    </row>
    <row r="17" spans="1:6" x14ac:dyDescent="0.35">
      <c r="A17" t="s">
        <v>152</v>
      </c>
      <c r="B17" t="s">
        <v>73</v>
      </c>
      <c r="C17">
        <v>2019</v>
      </c>
      <c r="D17">
        <v>1923.7</v>
      </c>
      <c r="E17">
        <v>24</v>
      </c>
      <c r="F17">
        <v>227.24</v>
      </c>
    </row>
    <row r="18" spans="1:6" x14ac:dyDescent="0.35">
      <c r="A18" t="s">
        <v>153</v>
      </c>
      <c r="B18" t="s">
        <v>73</v>
      </c>
      <c r="C18">
        <v>2019</v>
      </c>
      <c r="D18">
        <v>31.2</v>
      </c>
      <c r="E18">
        <v>21.9</v>
      </c>
      <c r="F18">
        <v>1745</v>
      </c>
    </row>
    <row r="19" spans="1:6" x14ac:dyDescent="0.35">
      <c r="A19" t="s">
        <v>154</v>
      </c>
      <c r="B19" t="s">
        <v>73</v>
      </c>
      <c r="C19">
        <v>2019</v>
      </c>
      <c r="D19">
        <v>1695.2</v>
      </c>
      <c r="E19">
        <v>28.1</v>
      </c>
      <c r="F19">
        <v>159.11000000000001</v>
      </c>
    </row>
    <row r="20" spans="1:6" x14ac:dyDescent="0.35">
      <c r="A20" t="s">
        <v>155</v>
      </c>
      <c r="B20" t="s">
        <v>73</v>
      </c>
      <c r="C20">
        <v>2019</v>
      </c>
      <c r="D20">
        <v>6.3</v>
      </c>
      <c r="E20">
        <v>24.7</v>
      </c>
      <c r="F20">
        <v>1047.6199999999999</v>
      </c>
    </row>
    <row r="21" spans="1:6" x14ac:dyDescent="0.35">
      <c r="A21" t="s">
        <v>156</v>
      </c>
      <c r="B21" t="s">
        <v>73</v>
      </c>
      <c r="C21">
        <v>2019</v>
      </c>
      <c r="D21">
        <v>23.8</v>
      </c>
      <c r="E21">
        <v>25.3</v>
      </c>
      <c r="F21">
        <v>1203.03</v>
      </c>
    </row>
    <row r="22" spans="1:6" x14ac:dyDescent="0.35">
      <c r="A22" t="s">
        <v>157</v>
      </c>
      <c r="B22" t="s">
        <v>73</v>
      </c>
      <c r="C22">
        <v>2019</v>
      </c>
      <c r="D22">
        <v>15.1</v>
      </c>
      <c r="E22">
        <v>24.7</v>
      </c>
      <c r="F22">
        <v>1217.02</v>
      </c>
    </row>
    <row r="23" spans="1:6" x14ac:dyDescent="0.35">
      <c r="A23" t="s">
        <v>158</v>
      </c>
      <c r="B23" t="s">
        <v>73</v>
      </c>
      <c r="C23">
        <v>2019</v>
      </c>
      <c r="D23">
        <v>41.1</v>
      </c>
      <c r="E23">
        <v>21.6</v>
      </c>
      <c r="F23">
        <v>2545.79</v>
      </c>
    </row>
    <row r="24" spans="1:6" x14ac:dyDescent="0.35">
      <c r="A24" t="s">
        <v>159</v>
      </c>
      <c r="B24" t="s">
        <v>73</v>
      </c>
      <c r="C24">
        <v>2019</v>
      </c>
      <c r="D24">
        <v>41.2</v>
      </c>
      <c r="E24">
        <v>21.8</v>
      </c>
      <c r="F24">
        <v>0</v>
      </c>
    </row>
    <row r="25" spans="1:6" x14ac:dyDescent="0.35">
      <c r="A25" t="s">
        <v>160</v>
      </c>
      <c r="B25" t="s">
        <v>73</v>
      </c>
      <c r="C25">
        <v>2019</v>
      </c>
      <c r="D25">
        <v>383.4</v>
      </c>
      <c r="E25">
        <v>24</v>
      </c>
      <c r="F25">
        <v>0</v>
      </c>
    </row>
    <row r="26" spans="1:6" x14ac:dyDescent="0.35">
      <c r="A26" t="s">
        <v>161</v>
      </c>
      <c r="B26" t="s">
        <v>73</v>
      </c>
      <c r="C26">
        <v>2019</v>
      </c>
      <c r="D26">
        <v>12.8</v>
      </c>
      <c r="E26">
        <v>26.4</v>
      </c>
      <c r="F26">
        <v>2236.79</v>
      </c>
    </row>
    <row r="27" spans="1:6" x14ac:dyDescent="0.35">
      <c r="A27" t="s">
        <v>162</v>
      </c>
      <c r="B27" t="s">
        <v>73</v>
      </c>
      <c r="C27">
        <v>2019</v>
      </c>
      <c r="D27">
        <v>16</v>
      </c>
      <c r="E27">
        <v>23.9</v>
      </c>
      <c r="F27">
        <v>2616.67</v>
      </c>
    </row>
    <row r="28" spans="1:6" x14ac:dyDescent="0.35">
      <c r="A28" t="s">
        <v>163</v>
      </c>
      <c r="B28" t="s">
        <v>73</v>
      </c>
      <c r="C28">
        <v>2019</v>
      </c>
      <c r="D28">
        <v>109</v>
      </c>
      <c r="E28">
        <v>24.9</v>
      </c>
      <c r="F28">
        <v>1268.77</v>
      </c>
    </row>
    <row r="29" spans="1:6" x14ac:dyDescent="0.35">
      <c r="A29" t="s">
        <v>164</v>
      </c>
      <c r="B29" t="s">
        <v>73</v>
      </c>
      <c r="C29">
        <v>2019</v>
      </c>
      <c r="D29">
        <v>123.5</v>
      </c>
      <c r="E29">
        <v>24.2</v>
      </c>
      <c r="F29">
        <v>1378.94</v>
      </c>
    </row>
    <row r="30" spans="1:6" x14ac:dyDescent="0.35">
      <c r="A30" t="s">
        <v>165</v>
      </c>
      <c r="B30" t="s">
        <v>73</v>
      </c>
      <c r="C30">
        <v>2019</v>
      </c>
      <c r="D30">
        <v>61.8</v>
      </c>
      <c r="E30">
        <v>22.7</v>
      </c>
      <c r="F30">
        <v>1646.09</v>
      </c>
    </row>
    <row r="31" spans="1:6" x14ac:dyDescent="0.35">
      <c r="A31" t="s">
        <v>166</v>
      </c>
      <c r="B31" t="s">
        <v>73</v>
      </c>
      <c r="C31">
        <v>2019</v>
      </c>
      <c r="D31">
        <v>66.8</v>
      </c>
      <c r="E31">
        <v>25</v>
      </c>
      <c r="F31">
        <v>2045.83</v>
      </c>
    </row>
    <row r="32" spans="1:6" x14ac:dyDescent="0.35">
      <c r="A32" t="s">
        <v>167</v>
      </c>
      <c r="B32" t="s">
        <v>73</v>
      </c>
      <c r="C32">
        <v>2019</v>
      </c>
      <c r="D32">
        <v>0</v>
      </c>
      <c r="E32">
        <v>0</v>
      </c>
      <c r="F32">
        <v>0</v>
      </c>
    </row>
    <row r="33" spans="1:6" x14ac:dyDescent="0.35">
      <c r="A33" t="s">
        <v>168</v>
      </c>
      <c r="B33" t="s">
        <v>73</v>
      </c>
      <c r="C33">
        <v>2019</v>
      </c>
      <c r="D33">
        <v>1086.7</v>
      </c>
      <c r="E33">
        <v>27.6</v>
      </c>
      <c r="F33">
        <v>150</v>
      </c>
    </row>
    <row r="34" spans="1:6" x14ac:dyDescent="0.35">
      <c r="A34" t="s">
        <v>169</v>
      </c>
      <c r="B34" t="s">
        <v>73</v>
      </c>
      <c r="C34">
        <v>2019</v>
      </c>
      <c r="D34">
        <v>29.8</v>
      </c>
      <c r="E34">
        <v>21.4</v>
      </c>
      <c r="F34">
        <v>2469.23</v>
      </c>
    </row>
    <row r="35" spans="1:6" x14ac:dyDescent="0.35">
      <c r="A35" t="s">
        <v>170</v>
      </c>
      <c r="B35" t="s">
        <v>73</v>
      </c>
      <c r="C35">
        <v>2019</v>
      </c>
      <c r="D35">
        <v>650.5</v>
      </c>
      <c r="E35">
        <v>24.2</v>
      </c>
      <c r="F35">
        <v>385.96</v>
      </c>
    </row>
    <row r="36" spans="1:6" x14ac:dyDescent="0.35">
      <c r="A36" t="s">
        <v>171</v>
      </c>
      <c r="B36" t="s">
        <v>73</v>
      </c>
      <c r="C36">
        <v>2019</v>
      </c>
      <c r="D36">
        <v>56.7</v>
      </c>
      <c r="E36">
        <v>27.5</v>
      </c>
      <c r="F36">
        <v>725</v>
      </c>
    </row>
    <row r="37" spans="1:6" x14ac:dyDescent="0.35">
      <c r="A37" t="s">
        <v>172</v>
      </c>
      <c r="B37" t="s">
        <v>73</v>
      </c>
      <c r="C37">
        <v>2019</v>
      </c>
      <c r="D37">
        <v>76.8</v>
      </c>
      <c r="E37">
        <v>22.9</v>
      </c>
      <c r="F37">
        <v>2052.85</v>
      </c>
    </row>
    <row r="38" spans="1:6" x14ac:dyDescent="0.35">
      <c r="A38" t="s">
        <v>136</v>
      </c>
      <c r="B38" t="s">
        <v>28</v>
      </c>
      <c r="C38">
        <v>2018</v>
      </c>
      <c r="D38">
        <v>93.2</v>
      </c>
      <c r="E38">
        <v>20.7</v>
      </c>
      <c r="F38">
        <v>595.6</v>
      </c>
    </row>
    <row r="39" spans="1:6" x14ac:dyDescent="0.35">
      <c r="A39" t="s">
        <v>137</v>
      </c>
      <c r="B39" t="s">
        <v>28</v>
      </c>
      <c r="C39">
        <v>2018</v>
      </c>
      <c r="D39">
        <v>69.8</v>
      </c>
      <c r="E39">
        <v>22.6</v>
      </c>
      <c r="F39">
        <v>1785.29</v>
      </c>
    </row>
    <row r="40" spans="1:6" x14ac:dyDescent="0.35">
      <c r="A40" t="s">
        <v>138</v>
      </c>
      <c r="B40" t="s">
        <v>28</v>
      </c>
      <c r="C40">
        <v>2018</v>
      </c>
      <c r="D40">
        <v>26.5</v>
      </c>
      <c r="E40">
        <v>23.2</v>
      </c>
      <c r="F40">
        <v>2207.9</v>
      </c>
    </row>
    <row r="41" spans="1:6" x14ac:dyDescent="0.35">
      <c r="A41" t="s">
        <v>139</v>
      </c>
      <c r="B41" t="s">
        <v>28</v>
      </c>
      <c r="C41">
        <v>2018</v>
      </c>
      <c r="D41">
        <v>64.599999999999994</v>
      </c>
      <c r="E41">
        <v>21.9</v>
      </c>
      <c r="F41">
        <v>2179.3200000000002</v>
      </c>
    </row>
    <row r="42" spans="1:6" x14ac:dyDescent="0.35">
      <c r="A42" t="s">
        <v>141</v>
      </c>
      <c r="B42" t="s">
        <v>28</v>
      </c>
      <c r="C42">
        <v>2018</v>
      </c>
      <c r="D42">
        <v>25.8</v>
      </c>
      <c r="E42">
        <v>22.8</v>
      </c>
      <c r="F42">
        <v>2213.1799999999998</v>
      </c>
    </row>
    <row r="43" spans="1:6" x14ac:dyDescent="0.35">
      <c r="A43" t="s">
        <v>142</v>
      </c>
      <c r="B43" t="s">
        <v>28</v>
      </c>
      <c r="C43">
        <v>2018</v>
      </c>
      <c r="D43">
        <v>13.3</v>
      </c>
      <c r="E43">
        <v>24.8</v>
      </c>
      <c r="F43">
        <v>2300</v>
      </c>
    </row>
    <row r="44" spans="1:6" x14ac:dyDescent="0.35">
      <c r="A44" t="s">
        <v>143</v>
      </c>
      <c r="B44" t="s">
        <v>28</v>
      </c>
      <c r="C44">
        <v>2018</v>
      </c>
      <c r="D44">
        <v>34.6</v>
      </c>
      <c r="E44">
        <v>21.4</v>
      </c>
      <c r="F44">
        <v>3178.24</v>
      </c>
    </row>
    <row r="45" spans="1:6" x14ac:dyDescent="0.35">
      <c r="A45" t="s">
        <v>144</v>
      </c>
      <c r="B45" t="s">
        <v>28</v>
      </c>
      <c r="C45">
        <v>2018</v>
      </c>
      <c r="D45">
        <v>74.099999999999994</v>
      </c>
      <c r="E45">
        <v>23.7</v>
      </c>
      <c r="F45">
        <v>1500</v>
      </c>
    </row>
    <row r="46" spans="1:6" x14ac:dyDescent="0.35">
      <c r="A46" t="s">
        <v>145</v>
      </c>
      <c r="B46" t="s">
        <v>28</v>
      </c>
      <c r="C46">
        <v>2018</v>
      </c>
      <c r="D46">
        <v>17.100000000000001</v>
      </c>
      <c r="E46">
        <v>21.2</v>
      </c>
      <c r="F46">
        <v>0</v>
      </c>
    </row>
    <row r="47" spans="1:6" x14ac:dyDescent="0.35">
      <c r="A47" t="s">
        <v>146</v>
      </c>
      <c r="B47" t="s">
        <v>28</v>
      </c>
      <c r="C47">
        <v>2018</v>
      </c>
      <c r="D47">
        <v>56.2</v>
      </c>
      <c r="E47">
        <v>23.2</v>
      </c>
      <c r="F47">
        <v>1387</v>
      </c>
    </row>
    <row r="48" spans="1:6" x14ac:dyDescent="0.35">
      <c r="A48" t="s">
        <v>147</v>
      </c>
      <c r="B48" t="s">
        <v>28</v>
      </c>
      <c r="C48">
        <v>2018</v>
      </c>
      <c r="D48">
        <v>162.6</v>
      </c>
      <c r="E48">
        <v>22.1</v>
      </c>
      <c r="F48">
        <v>1307.55</v>
      </c>
    </row>
    <row r="49" spans="1:6" x14ac:dyDescent="0.35">
      <c r="A49" t="s">
        <v>148</v>
      </c>
      <c r="B49" t="s">
        <v>28</v>
      </c>
      <c r="C49">
        <v>2018</v>
      </c>
      <c r="D49">
        <v>27.2</v>
      </c>
      <c r="E49">
        <v>23.4</v>
      </c>
      <c r="F49">
        <v>2362.13</v>
      </c>
    </row>
    <row r="50" spans="1:6" x14ac:dyDescent="0.35">
      <c r="A50" s="6" t="s">
        <v>150</v>
      </c>
      <c r="B50" t="s">
        <v>73</v>
      </c>
      <c r="C50">
        <v>2018</v>
      </c>
      <c r="D50" s="3">
        <v>29.5</v>
      </c>
      <c r="E50">
        <v>23.9</v>
      </c>
      <c r="F50">
        <v>2636.93</v>
      </c>
    </row>
    <row r="51" spans="1:6" x14ac:dyDescent="0.35">
      <c r="A51" s="6" t="s">
        <v>151</v>
      </c>
      <c r="B51" t="s">
        <v>73</v>
      </c>
      <c r="C51">
        <v>2018</v>
      </c>
      <c r="D51" s="3">
        <v>3</v>
      </c>
      <c r="E51">
        <v>23.1</v>
      </c>
      <c r="F51">
        <v>0</v>
      </c>
    </row>
    <row r="52" spans="1:6" x14ac:dyDescent="0.35">
      <c r="A52" s="6" t="s">
        <v>152</v>
      </c>
      <c r="B52" t="s">
        <v>73</v>
      </c>
      <c r="C52">
        <v>2018</v>
      </c>
      <c r="D52" s="3">
        <v>2775.3</v>
      </c>
      <c r="E52">
        <v>24.5</v>
      </c>
      <c r="F52">
        <v>318.66000000000003</v>
      </c>
    </row>
    <row r="53" spans="1:6" x14ac:dyDescent="0.35">
      <c r="A53" s="6" t="s">
        <v>153</v>
      </c>
      <c r="B53" t="s">
        <v>73</v>
      </c>
      <c r="C53">
        <v>2018</v>
      </c>
      <c r="D53" s="3">
        <v>23.4</v>
      </c>
      <c r="E53">
        <v>23.3</v>
      </c>
      <c r="F53">
        <v>1600</v>
      </c>
    </row>
    <row r="54" spans="1:6" x14ac:dyDescent="0.35">
      <c r="A54" s="6" t="s">
        <v>155</v>
      </c>
      <c r="B54" t="s">
        <v>73</v>
      </c>
      <c r="C54">
        <v>2018</v>
      </c>
      <c r="D54" s="3">
        <v>2.7</v>
      </c>
      <c r="E54">
        <v>21.9</v>
      </c>
      <c r="F54">
        <v>1251.8499999999999</v>
      </c>
    </row>
    <row r="55" spans="1:6" x14ac:dyDescent="0.35">
      <c r="A55" s="6" t="s">
        <v>156</v>
      </c>
      <c r="B55" t="s">
        <v>73</v>
      </c>
      <c r="C55">
        <v>2018</v>
      </c>
      <c r="D55" s="3">
        <v>61.6</v>
      </c>
      <c r="E55">
        <v>26.2</v>
      </c>
      <c r="F55">
        <v>2256.7600000000002</v>
      </c>
    </row>
    <row r="56" spans="1:6" x14ac:dyDescent="0.35">
      <c r="A56" s="6" t="s">
        <v>157</v>
      </c>
      <c r="B56" t="s">
        <v>73</v>
      </c>
      <c r="C56">
        <v>2018</v>
      </c>
      <c r="D56" s="3">
        <v>19.8</v>
      </c>
      <c r="E56">
        <v>24.9</v>
      </c>
      <c r="F56">
        <v>1867.65</v>
      </c>
    </row>
    <row r="57" spans="1:6" x14ac:dyDescent="0.35">
      <c r="A57" s="6" t="s">
        <v>158</v>
      </c>
      <c r="B57" t="s">
        <v>73</v>
      </c>
      <c r="C57">
        <v>2018</v>
      </c>
      <c r="D57" s="3">
        <v>55.8</v>
      </c>
      <c r="E57">
        <v>22</v>
      </c>
      <c r="F57">
        <v>2465.08</v>
      </c>
    </row>
    <row r="58" spans="1:6" x14ac:dyDescent="0.35">
      <c r="A58" s="6" t="s">
        <v>159</v>
      </c>
      <c r="B58" t="s">
        <v>73</v>
      </c>
      <c r="C58">
        <v>2018</v>
      </c>
      <c r="D58" s="3">
        <v>43.2</v>
      </c>
      <c r="E58">
        <v>23.8</v>
      </c>
      <c r="F58">
        <v>0</v>
      </c>
    </row>
    <row r="59" spans="1:6" x14ac:dyDescent="0.35">
      <c r="A59" s="6" t="s">
        <v>160</v>
      </c>
      <c r="B59" t="s">
        <v>73</v>
      </c>
      <c r="C59">
        <v>2018</v>
      </c>
      <c r="D59" s="3">
        <v>333.3</v>
      </c>
      <c r="E59">
        <v>23.5</v>
      </c>
      <c r="F59">
        <v>0</v>
      </c>
    </row>
    <row r="60" spans="1:6" x14ac:dyDescent="0.35">
      <c r="A60" s="6" t="s">
        <v>161</v>
      </c>
      <c r="B60" t="s">
        <v>73</v>
      </c>
      <c r="C60">
        <v>2018</v>
      </c>
      <c r="D60" s="3">
        <v>10.4</v>
      </c>
      <c r="E60">
        <v>26.1</v>
      </c>
      <c r="F60">
        <v>1880.27</v>
      </c>
    </row>
    <row r="61" spans="1:6" x14ac:dyDescent="0.35">
      <c r="A61" s="6" t="s">
        <v>162</v>
      </c>
      <c r="B61" t="s">
        <v>73</v>
      </c>
      <c r="C61">
        <v>2018</v>
      </c>
      <c r="D61" s="3">
        <v>8.8000000000000007</v>
      </c>
      <c r="E61">
        <v>23.9</v>
      </c>
      <c r="F61">
        <v>3472.34</v>
      </c>
    </row>
    <row r="62" spans="1:6" x14ac:dyDescent="0.35">
      <c r="A62" s="6" t="s">
        <v>163</v>
      </c>
      <c r="B62" t="s">
        <v>73</v>
      </c>
      <c r="C62">
        <v>2018</v>
      </c>
      <c r="D62" s="3">
        <v>99.7</v>
      </c>
      <c r="E62">
        <v>23.9</v>
      </c>
      <c r="F62">
        <v>1297.31</v>
      </c>
    </row>
    <row r="63" spans="1:6" x14ac:dyDescent="0.35">
      <c r="A63" s="6" t="s">
        <v>164</v>
      </c>
      <c r="B63" t="s">
        <v>73</v>
      </c>
      <c r="C63">
        <v>2018</v>
      </c>
      <c r="D63" s="3">
        <v>90.4</v>
      </c>
      <c r="E63">
        <v>26.1</v>
      </c>
      <c r="F63">
        <v>1185.26</v>
      </c>
    </row>
    <row r="64" spans="1:6" x14ac:dyDescent="0.35">
      <c r="A64" s="6" t="s">
        <v>165</v>
      </c>
      <c r="B64" t="s">
        <v>73</v>
      </c>
      <c r="C64">
        <v>2018</v>
      </c>
      <c r="D64" s="3">
        <v>66.7</v>
      </c>
      <c r="E64">
        <v>22.3</v>
      </c>
      <c r="F64">
        <v>1391.81</v>
      </c>
    </row>
    <row r="65" spans="1:6" x14ac:dyDescent="0.35">
      <c r="A65" s="6" t="s">
        <v>166</v>
      </c>
      <c r="B65" t="s">
        <v>73</v>
      </c>
      <c r="C65">
        <v>2018</v>
      </c>
      <c r="D65" s="3">
        <v>64.2</v>
      </c>
      <c r="E65">
        <v>24.8</v>
      </c>
      <c r="F65">
        <v>1556.26</v>
      </c>
    </row>
    <row r="66" spans="1:6" x14ac:dyDescent="0.35">
      <c r="A66" s="5" t="s">
        <v>167</v>
      </c>
      <c r="B66" t="s">
        <v>73</v>
      </c>
      <c r="C66">
        <v>2018</v>
      </c>
      <c r="D66" s="3">
        <v>1</v>
      </c>
      <c r="E66">
        <v>26</v>
      </c>
      <c r="F66">
        <v>1800</v>
      </c>
    </row>
    <row r="67" spans="1:6" x14ac:dyDescent="0.35">
      <c r="A67" s="6" t="s">
        <v>168</v>
      </c>
      <c r="B67" t="s">
        <v>73</v>
      </c>
      <c r="C67">
        <v>2018</v>
      </c>
      <c r="D67" s="3">
        <v>1283.3</v>
      </c>
      <c r="E67">
        <v>24</v>
      </c>
      <c r="F67">
        <v>336.02</v>
      </c>
    </row>
    <row r="68" spans="1:6" x14ac:dyDescent="0.35">
      <c r="A68" s="6" t="s">
        <v>169</v>
      </c>
      <c r="B68" t="s">
        <v>73</v>
      </c>
      <c r="C68">
        <v>2018</v>
      </c>
      <c r="D68" s="3">
        <v>42</v>
      </c>
      <c r="E68">
        <v>20.3</v>
      </c>
      <c r="F68">
        <v>2519.0100000000002</v>
      </c>
    </row>
    <row r="69" spans="1:6" x14ac:dyDescent="0.35">
      <c r="A69" s="6" t="s">
        <v>170</v>
      </c>
      <c r="B69" t="s">
        <v>73</v>
      </c>
      <c r="C69">
        <v>2018</v>
      </c>
      <c r="D69" s="3">
        <v>548.20000000000005</v>
      </c>
      <c r="E69">
        <v>25.7</v>
      </c>
      <c r="F69">
        <v>494.27</v>
      </c>
    </row>
    <row r="70" spans="1:6" x14ac:dyDescent="0.35">
      <c r="A70" s="6" t="s">
        <v>171</v>
      </c>
      <c r="B70" t="s">
        <v>73</v>
      </c>
      <c r="C70">
        <v>2018</v>
      </c>
      <c r="D70" s="3">
        <v>66.099999999999994</v>
      </c>
      <c r="E70">
        <v>21.8</v>
      </c>
      <c r="F70">
        <v>0</v>
      </c>
    </row>
    <row r="71" spans="1:6" x14ac:dyDescent="0.35">
      <c r="A71" s="6" t="s">
        <v>172</v>
      </c>
      <c r="B71" t="s">
        <v>73</v>
      </c>
      <c r="C71">
        <v>2018</v>
      </c>
      <c r="D71" s="3">
        <v>63.1</v>
      </c>
      <c r="E71">
        <v>22</v>
      </c>
      <c r="F71">
        <v>2162.5</v>
      </c>
    </row>
    <row r="72" spans="1:6" x14ac:dyDescent="0.35">
      <c r="A72" t="s">
        <v>136</v>
      </c>
      <c r="B72" t="s">
        <v>28</v>
      </c>
      <c r="C72">
        <v>2017</v>
      </c>
      <c r="D72">
        <v>75.599999999999994</v>
      </c>
      <c r="E72">
        <v>21.6</v>
      </c>
      <c r="F72">
        <v>713.62</v>
      </c>
    </row>
    <row r="73" spans="1:6" x14ac:dyDescent="0.35">
      <c r="A73" t="s">
        <v>137</v>
      </c>
      <c r="B73" t="s">
        <v>28</v>
      </c>
      <c r="C73">
        <v>2017</v>
      </c>
      <c r="D73">
        <v>66</v>
      </c>
      <c r="E73">
        <v>22.6</v>
      </c>
      <c r="F73">
        <v>1802.3</v>
      </c>
    </row>
    <row r="74" spans="1:6" x14ac:dyDescent="0.35">
      <c r="A74" t="s">
        <v>138</v>
      </c>
      <c r="B74" t="s">
        <v>28</v>
      </c>
      <c r="C74">
        <v>2017</v>
      </c>
      <c r="D74">
        <v>27.7</v>
      </c>
      <c r="E74">
        <v>22.1</v>
      </c>
      <c r="F74">
        <v>2113.71</v>
      </c>
    </row>
    <row r="75" spans="1:6" x14ac:dyDescent="0.35">
      <c r="A75" t="s">
        <v>178</v>
      </c>
      <c r="B75" t="s">
        <v>28</v>
      </c>
      <c r="C75">
        <v>2017</v>
      </c>
      <c r="D75">
        <v>0</v>
      </c>
      <c r="E75">
        <v>0</v>
      </c>
      <c r="F75">
        <v>0</v>
      </c>
    </row>
    <row r="76" spans="1:6" x14ac:dyDescent="0.35">
      <c r="A76" t="s">
        <v>139</v>
      </c>
      <c r="B76" t="s">
        <v>28</v>
      </c>
      <c r="C76">
        <v>2017</v>
      </c>
      <c r="D76">
        <v>96</v>
      </c>
      <c r="E76">
        <v>21.9</v>
      </c>
      <c r="F76">
        <v>1764.66</v>
      </c>
    </row>
    <row r="77" spans="1:6" x14ac:dyDescent="0.35">
      <c r="A77" t="s">
        <v>141</v>
      </c>
      <c r="B77" t="s">
        <v>28</v>
      </c>
      <c r="C77">
        <v>2017</v>
      </c>
      <c r="D77">
        <v>32.5</v>
      </c>
      <c r="E77">
        <v>21.3</v>
      </c>
      <c r="F77">
        <v>2239.4499999999998</v>
      </c>
    </row>
    <row r="78" spans="1:6" x14ac:dyDescent="0.35">
      <c r="A78" t="s">
        <v>142</v>
      </c>
      <c r="B78" t="s">
        <v>28</v>
      </c>
      <c r="C78">
        <v>2017</v>
      </c>
      <c r="D78">
        <v>24</v>
      </c>
      <c r="E78">
        <v>23.5</v>
      </c>
      <c r="F78">
        <v>2300</v>
      </c>
    </row>
    <row r="79" spans="1:6" x14ac:dyDescent="0.35">
      <c r="A79" t="s">
        <v>181</v>
      </c>
      <c r="B79" t="s">
        <v>28</v>
      </c>
      <c r="C79">
        <v>2017</v>
      </c>
      <c r="D79">
        <v>167</v>
      </c>
      <c r="E79">
        <v>22.1</v>
      </c>
      <c r="F79">
        <v>2140.0300000000002</v>
      </c>
    </row>
    <row r="80" spans="1:6" x14ac:dyDescent="0.35">
      <c r="A80" t="s">
        <v>143</v>
      </c>
      <c r="B80" t="s">
        <v>28</v>
      </c>
      <c r="C80">
        <v>2017</v>
      </c>
      <c r="D80">
        <v>41</v>
      </c>
      <c r="E80">
        <v>20.6</v>
      </c>
      <c r="F80">
        <v>3299.7</v>
      </c>
    </row>
    <row r="81" spans="1:6" x14ac:dyDescent="0.35">
      <c r="A81" t="s">
        <v>144</v>
      </c>
      <c r="B81" t="s">
        <v>28</v>
      </c>
      <c r="C81">
        <v>2017</v>
      </c>
      <c r="D81">
        <v>24</v>
      </c>
      <c r="E81">
        <v>23.5</v>
      </c>
      <c r="F81">
        <v>0</v>
      </c>
    </row>
    <row r="82" spans="1:6" x14ac:dyDescent="0.35">
      <c r="A82" t="s">
        <v>145</v>
      </c>
      <c r="B82" t="s">
        <v>28</v>
      </c>
      <c r="C82">
        <v>2017</v>
      </c>
      <c r="D82">
        <v>18.600000000000001</v>
      </c>
      <c r="E82">
        <v>20.5</v>
      </c>
      <c r="F82">
        <v>0</v>
      </c>
    </row>
    <row r="83" spans="1:6" x14ac:dyDescent="0.35">
      <c r="A83" t="s">
        <v>146</v>
      </c>
      <c r="B83" t="s">
        <v>28</v>
      </c>
      <c r="C83">
        <v>2017</v>
      </c>
      <c r="D83">
        <v>32.299999999999997</v>
      </c>
      <c r="E83">
        <v>21.9</v>
      </c>
      <c r="F83">
        <v>1420.07</v>
      </c>
    </row>
    <row r="84" spans="1:6" x14ac:dyDescent="0.35">
      <c r="A84" t="s">
        <v>147</v>
      </c>
      <c r="B84" t="s">
        <v>28</v>
      </c>
      <c r="C84">
        <v>2017</v>
      </c>
      <c r="D84">
        <v>139</v>
      </c>
      <c r="E84">
        <v>23</v>
      </c>
      <c r="F84">
        <v>1506.27</v>
      </c>
    </row>
    <row r="85" spans="1:6" x14ac:dyDescent="0.35">
      <c r="A85" t="s">
        <v>148</v>
      </c>
      <c r="B85" t="s">
        <v>28</v>
      </c>
      <c r="C85">
        <v>2017</v>
      </c>
      <c r="D85">
        <v>9.9</v>
      </c>
      <c r="E85">
        <v>23.8</v>
      </c>
      <c r="F85">
        <v>2266.67</v>
      </c>
    </row>
    <row r="86" spans="1:6" x14ac:dyDescent="0.35">
      <c r="A86" s="6" t="s">
        <v>150</v>
      </c>
      <c r="B86" t="s">
        <v>73</v>
      </c>
      <c r="C86">
        <v>2017</v>
      </c>
      <c r="D86" s="3">
        <v>23.5</v>
      </c>
      <c r="E86">
        <v>25.5</v>
      </c>
      <c r="F86">
        <v>2738.29</v>
      </c>
    </row>
    <row r="87" spans="1:6" x14ac:dyDescent="0.35">
      <c r="A87" s="6" t="s">
        <v>151</v>
      </c>
      <c r="B87" t="s">
        <v>73</v>
      </c>
      <c r="C87">
        <v>2017</v>
      </c>
      <c r="D87" s="3">
        <v>0.5</v>
      </c>
      <c r="E87">
        <v>23</v>
      </c>
      <c r="F87">
        <v>0</v>
      </c>
    </row>
    <row r="88" spans="1:6" x14ac:dyDescent="0.35">
      <c r="A88" s="6" t="s">
        <v>152</v>
      </c>
      <c r="B88" t="s">
        <v>73</v>
      </c>
      <c r="C88">
        <v>2017</v>
      </c>
      <c r="D88" s="3">
        <v>3297.9</v>
      </c>
      <c r="E88">
        <v>23.9</v>
      </c>
      <c r="F88">
        <v>385.13</v>
      </c>
    </row>
    <row r="89" spans="1:6" x14ac:dyDescent="0.35">
      <c r="A89" s="6" t="s">
        <v>153</v>
      </c>
      <c r="B89" t="s">
        <v>73</v>
      </c>
      <c r="C89">
        <v>2017</v>
      </c>
      <c r="D89" s="3">
        <v>16.3</v>
      </c>
      <c r="E89">
        <v>24.9</v>
      </c>
      <c r="F89">
        <v>1473.91</v>
      </c>
    </row>
    <row r="90" spans="1:6" x14ac:dyDescent="0.35">
      <c r="A90" s="6" t="s">
        <v>155</v>
      </c>
      <c r="B90" t="s">
        <v>73</v>
      </c>
      <c r="C90">
        <v>2017</v>
      </c>
      <c r="D90" s="3">
        <v>5.7</v>
      </c>
      <c r="E90">
        <v>24.6</v>
      </c>
      <c r="F90">
        <v>1340.35</v>
      </c>
    </row>
    <row r="91" spans="1:6" x14ac:dyDescent="0.35">
      <c r="A91" s="6" t="s">
        <v>156</v>
      </c>
      <c r="B91" t="s">
        <v>73</v>
      </c>
      <c r="C91">
        <v>2017</v>
      </c>
      <c r="D91" s="3">
        <v>31.4</v>
      </c>
      <c r="E91">
        <v>25.5</v>
      </c>
      <c r="F91">
        <v>1450</v>
      </c>
    </row>
    <row r="92" spans="1:6" x14ac:dyDescent="0.35">
      <c r="A92" s="6" t="s">
        <v>157</v>
      </c>
      <c r="B92" t="s">
        <v>73</v>
      </c>
      <c r="C92">
        <v>2017</v>
      </c>
      <c r="D92" s="3">
        <v>17</v>
      </c>
      <c r="E92">
        <v>25.3</v>
      </c>
      <c r="F92">
        <v>1734.69</v>
      </c>
    </row>
    <row r="93" spans="1:6" x14ac:dyDescent="0.35">
      <c r="A93" s="6" t="s">
        <v>158</v>
      </c>
      <c r="B93" t="s">
        <v>73</v>
      </c>
      <c r="C93">
        <v>2017</v>
      </c>
      <c r="D93" s="3">
        <v>43.3</v>
      </c>
      <c r="E93">
        <v>21.9</v>
      </c>
      <c r="F93">
        <v>2393.7600000000002</v>
      </c>
    </row>
    <row r="94" spans="1:6" x14ac:dyDescent="0.35">
      <c r="A94" s="5" t="s">
        <v>159</v>
      </c>
      <c r="B94" t="s">
        <v>73</v>
      </c>
      <c r="C94">
        <v>2017</v>
      </c>
      <c r="D94" s="3">
        <v>41.9</v>
      </c>
      <c r="E94">
        <v>22.7</v>
      </c>
      <c r="F94">
        <v>0</v>
      </c>
    </row>
    <row r="95" spans="1:6" x14ac:dyDescent="0.35">
      <c r="A95" s="6" t="s">
        <v>160</v>
      </c>
      <c r="B95" t="s">
        <v>73</v>
      </c>
      <c r="C95">
        <v>2017</v>
      </c>
      <c r="D95" s="3">
        <v>260.89999999999998</v>
      </c>
      <c r="E95">
        <v>25.6</v>
      </c>
      <c r="F95">
        <v>0</v>
      </c>
    </row>
    <row r="96" spans="1:6" x14ac:dyDescent="0.35">
      <c r="A96" s="6" t="s">
        <v>161</v>
      </c>
      <c r="B96" t="s">
        <v>73</v>
      </c>
      <c r="C96">
        <v>2017</v>
      </c>
      <c r="D96" s="3">
        <v>25.5</v>
      </c>
      <c r="E96">
        <v>26.7</v>
      </c>
      <c r="F96">
        <v>2261.58</v>
      </c>
    </row>
    <row r="97" spans="1:6" x14ac:dyDescent="0.35">
      <c r="A97" s="6" t="s">
        <v>162</v>
      </c>
      <c r="B97" t="s">
        <v>73</v>
      </c>
      <c r="C97">
        <v>2017</v>
      </c>
      <c r="D97" s="3">
        <v>14.5</v>
      </c>
      <c r="E97">
        <v>25.6</v>
      </c>
      <c r="F97">
        <v>2250</v>
      </c>
    </row>
    <row r="98" spans="1:6" x14ac:dyDescent="0.35">
      <c r="A98" s="6" t="s">
        <v>163</v>
      </c>
      <c r="B98" t="s">
        <v>73</v>
      </c>
      <c r="C98">
        <v>2017</v>
      </c>
      <c r="D98" s="3">
        <v>108.6</v>
      </c>
      <c r="E98">
        <v>25.5</v>
      </c>
      <c r="F98">
        <v>1247.6300000000001</v>
      </c>
    </row>
    <row r="99" spans="1:6" x14ac:dyDescent="0.35">
      <c r="A99" s="6" t="s">
        <v>164</v>
      </c>
      <c r="B99" t="s">
        <v>73</v>
      </c>
      <c r="C99">
        <v>2017</v>
      </c>
      <c r="D99" s="3">
        <v>102</v>
      </c>
      <c r="E99">
        <v>23.8</v>
      </c>
      <c r="F99">
        <v>1261.54</v>
      </c>
    </row>
    <row r="100" spans="1:6" x14ac:dyDescent="0.35">
      <c r="A100" s="6" t="s">
        <v>165</v>
      </c>
      <c r="B100" t="s">
        <v>73</v>
      </c>
      <c r="C100">
        <v>2017</v>
      </c>
      <c r="D100" s="3">
        <v>470.8</v>
      </c>
      <c r="E100">
        <v>22.6</v>
      </c>
      <c r="F100">
        <v>456.95</v>
      </c>
    </row>
    <row r="101" spans="1:6" x14ac:dyDescent="0.35">
      <c r="A101" s="6" t="s">
        <v>166</v>
      </c>
      <c r="B101" t="s">
        <v>73</v>
      </c>
      <c r="C101">
        <v>2017</v>
      </c>
      <c r="D101" s="3">
        <v>59.8</v>
      </c>
      <c r="E101">
        <v>25.4</v>
      </c>
      <c r="F101">
        <v>1170.8800000000001</v>
      </c>
    </row>
    <row r="102" spans="1:6" x14ac:dyDescent="0.35">
      <c r="A102" s="6" t="s">
        <v>167</v>
      </c>
      <c r="B102" t="s">
        <v>73</v>
      </c>
      <c r="C102">
        <v>2017</v>
      </c>
      <c r="D102" s="3">
        <v>327.9</v>
      </c>
      <c r="E102">
        <v>25.4</v>
      </c>
      <c r="F102">
        <v>291.47000000000003</v>
      </c>
    </row>
    <row r="103" spans="1:6" x14ac:dyDescent="0.35">
      <c r="A103" s="6" t="s">
        <v>168</v>
      </c>
      <c r="B103" t="s">
        <v>73</v>
      </c>
      <c r="C103">
        <v>2017</v>
      </c>
      <c r="D103" s="3">
        <v>1290.2</v>
      </c>
      <c r="E103">
        <v>23.5</v>
      </c>
      <c r="F103">
        <v>350</v>
      </c>
    </row>
    <row r="104" spans="1:6" x14ac:dyDescent="0.35">
      <c r="A104" s="6" t="s">
        <v>169</v>
      </c>
      <c r="B104" t="s">
        <v>73</v>
      </c>
      <c r="C104">
        <v>2017</v>
      </c>
      <c r="D104" s="3">
        <v>26.2</v>
      </c>
      <c r="E104">
        <v>19.7</v>
      </c>
      <c r="F104">
        <v>2296.67</v>
      </c>
    </row>
    <row r="105" spans="1:6" x14ac:dyDescent="0.35">
      <c r="A105" s="6" t="s">
        <v>170</v>
      </c>
      <c r="B105" t="s">
        <v>73</v>
      </c>
      <c r="C105">
        <v>2017</v>
      </c>
      <c r="D105" s="3">
        <v>452.6</v>
      </c>
      <c r="E105">
        <v>24</v>
      </c>
      <c r="F105">
        <v>516.03</v>
      </c>
    </row>
    <row r="106" spans="1:6" x14ac:dyDescent="0.35">
      <c r="A106" s="6" t="s">
        <v>171</v>
      </c>
      <c r="B106" t="s">
        <v>73</v>
      </c>
      <c r="C106">
        <v>2017</v>
      </c>
      <c r="D106" s="3">
        <v>58.2</v>
      </c>
      <c r="E106">
        <v>24.9</v>
      </c>
      <c r="F106">
        <v>1284.54</v>
      </c>
    </row>
    <row r="107" spans="1:6" x14ac:dyDescent="0.35">
      <c r="A107" s="6" t="s">
        <v>172</v>
      </c>
      <c r="B107" t="s">
        <v>73</v>
      </c>
      <c r="C107">
        <v>2017</v>
      </c>
      <c r="D107" s="3">
        <v>53.3</v>
      </c>
      <c r="E107">
        <v>22.2</v>
      </c>
      <c r="F107">
        <v>2587.13</v>
      </c>
    </row>
    <row r="108" spans="1:6" x14ac:dyDescent="0.35">
      <c r="A108" t="s">
        <v>136</v>
      </c>
      <c r="B108" t="s">
        <v>28</v>
      </c>
      <c r="C108">
        <v>2016</v>
      </c>
      <c r="D108">
        <v>71.7</v>
      </c>
      <c r="E108">
        <v>21.8</v>
      </c>
      <c r="F108">
        <v>712.4</v>
      </c>
    </row>
    <row r="109" spans="1:6" x14ac:dyDescent="0.35">
      <c r="A109" t="s">
        <v>137</v>
      </c>
      <c r="B109" t="s">
        <v>28</v>
      </c>
      <c r="C109">
        <v>2016</v>
      </c>
      <c r="D109">
        <v>52.8</v>
      </c>
      <c r="E109">
        <v>22.5</v>
      </c>
      <c r="F109">
        <v>1582.46</v>
      </c>
    </row>
    <row r="110" spans="1:6" x14ac:dyDescent="0.35">
      <c r="A110" t="s">
        <v>138</v>
      </c>
      <c r="B110" t="s">
        <v>28</v>
      </c>
      <c r="C110">
        <v>2016</v>
      </c>
      <c r="D110">
        <v>33.6</v>
      </c>
      <c r="E110">
        <v>22.4</v>
      </c>
      <c r="F110">
        <v>2031.13</v>
      </c>
    </row>
    <row r="111" spans="1:6" x14ac:dyDescent="0.35">
      <c r="A111" t="s">
        <v>178</v>
      </c>
      <c r="B111" t="s">
        <v>28</v>
      </c>
      <c r="C111">
        <v>2016</v>
      </c>
      <c r="D111">
        <v>18.7</v>
      </c>
      <c r="E111">
        <v>23.6</v>
      </c>
      <c r="F111">
        <v>0</v>
      </c>
    </row>
    <row r="112" spans="1:6" x14ac:dyDescent="0.35">
      <c r="A112" t="s">
        <v>139</v>
      </c>
      <c r="B112" t="s">
        <v>28</v>
      </c>
      <c r="C112">
        <v>2016</v>
      </c>
      <c r="D112">
        <v>87.4</v>
      </c>
      <c r="E112">
        <v>23.1</v>
      </c>
      <c r="F112">
        <v>1534.01</v>
      </c>
    </row>
    <row r="113" spans="1:6" x14ac:dyDescent="0.35">
      <c r="A113" t="s">
        <v>141</v>
      </c>
      <c r="B113" t="s">
        <v>28</v>
      </c>
      <c r="C113">
        <v>2016</v>
      </c>
      <c r="D113">
        <v>20.6</v>
      </c>
      <c r="E113">
        <v>23</v>
      </c>
      <c r="F113">
        <v>2052.14</v>
      </c>
    </row>
    <row r="114" spans="1:6" x14ac:dyDescent="0.35">
      <c r="A114" t="s">
        <v>142</v>
      </c>
      <c r="B114" t="s">
        <v>28</v>
      </c>
      <c r="C114">
        <v>2016</v>
      </c>
      <c r="D114">
        <v>21.2</v>
      </c>
      <c r="E114">
        <v>24</v>
      </c>
      <c r="F114">
        <v>2200</v>
      </c>
    </row>
    <row r="115" spans="1:6" x14ac:dyDescent="0.35">
      <c r="A115" t="s">
        <v>181</v>
      </c>
      <c r="B115" t="s">
        <v>28</v>
      </c>
      <c r="C115">
        <v>2016</v>
      </c>
      <c r="D115">
        <v>117.4</v>
      </c>
      <c r="E115">
        <v>22.1</v>
      </c>
      <c r="F115">
        <v>2014.13</v>
      </c>
    </row>
    <row r="116" spans="1:6" x14ac:dyDescent="0.35">
      <c r="A116" t="s">
        <v>143</v>
      </c>
      <c r="B116" t="s">
        <v>28</v>
      </c>
      <c r="C116">
        <v>2016</v>
      </c>
      <c r="D116">
        <v>41.3</v>
      </c>
      <c r="E116">
        <v>20.9</v>
      </c>
      <c r="F116">
        <v>3092.92</v>
      </c>
    </row>
    <row r="117" spans="1:6" x14ac:dyDescent="0.35">
      <c r="A117" t="s">
        <v>145</v>
      </c>
      <c r="B117" t="s">
        <v>28</v>
      </c>
      <c r="C117">
        <v>2016</v>
      </c>
      <c r="D117">
        <v>36.9</v>
      </c>
      <c r="E117">
        <v>20.5</v>
      </c>
      <c r="F117">
        <v>0</v>
      </c>
    </row>
    <row r="118" spans="1:6" x14ac:dyDescent="0.35">
      <c r="A118" t="s">
        <v>146</v>
      </c>
      <c r="B118" t="s">
        <v>28</v>
      </c>
      <c r="C118">
        <v>2016</v>
      </c>
      <c r="D118">
        <v>40.1</v>
      </c>
      <c r="E118">
        <v>22.1</v>
      </c>
      <c r="F118">
        <v>1346.13</v>
      </c>
    </row>
    <row r="119" spans="1:6" x14ac:dyDescent="0.35">
      <c r="A119" t="s">
        <v>147</v>
      </c>
      <c r="B119" t="s">
        <v>28</v>
      </c>
      <c r="C119">
        <v>2016</v>
      </c>
      <c r="D119">
        <v>71.8</v>
      </c>
      <c r="E119">
        <v>22.2</v>
      </c>
      <c r="F119">
        <v>1234.73</v>
      </c>
    </row>
    <row r="120" spans="1:6" x14ac:dyDescent="0.35">
      <c r="A120" t="s">
        <v>148</v>
      </c>
      <c r="B120" t="s">
        <v>28</v>
      </c>
      <c r="C120">
        <v>2016</v>
      </c>
      <c r="D120">
        <v>26.1</v>
      </c>
      <c r="E120">
        <v>24.4</v>
      </c>
      <c r="F120">
        <v>2089.56</v>
      </c>
    </row>
    <row r="121" spans="1:6" x14ac:dyDescent="0.35">
      <c r="A121" s="6" t="s">
        <v>150</v>
      </c>
      <c r="B121" t="s">
        <v>73</v>
      </c>
      <c r="C121">
        <v>2016</v>
      </c>
      <c r="D121" s="3">
        <v>26.9</v>
      </c>
      <c r="E121">
        <v>24.6</v>
      </c>
      <c r="F121">
        <v>2653.53</v>
      </c>
    </row>
    <row r="122" spans="1:6" x14ac:dyDescent="0.35">
      <c r="A122" s="6" t="s">
        <v>152</v>
      </c>
      <c r="B122" t="s">
        <v>73</v>
      </c>
      <c r="C122">
        <v>2016</v>
      </c>
      <c r="D122" s="3">
        <v>3496</v>
      </c>
      <c r="E122">
        <v>24.3</v>
      </c>
      <c r="F122">
        <v>350</v>
      </c>
    </row>
    <row r="123" spans="1:6" x14ac:dyDescent="0.35">
      <c r="A123" s="5" t="s">
        <v>153</v>
      </c>
      <c r="B123" t="s">
        <v>73</v>
      </c>
      <c r="C123">
        <v>2016</v>
      </c>
      <c r="D123" s="3">
        <v>20.100000000000001</v>
      </c>
      <c r="E123">
        <v>23.3</v>
      </c>
      <c r="F123">
        <v>1810.78</v>
      </c>
    </row>
    <row r="124" spans="1:6" x14ac:dyDescent="0.35">
      <c r="A124" s="6" t="s">
        <v>155</v>
      </c>
      <c r="B124" t="s">
        <v>73</v>
      </c>
      <c r="C124">
        <v>2016</v>
      </c>
      <c r="D124" s="3">
        <v>10.7</v>
      </c>
      <c r="E124">
        <v>24.5</v>
      </c>
      <c r="F124">
        <v>1297.3699999999999</v>
      </c>
    </row>
    <row r="125" spans="1:6" x14ac:dyDescent="0.35">
      <c r="A125" s="6" t="s">
        <v>156</v>
      </c>
      <c r="B125" t="s">
        <v>73</v>
      </c>
      <c r="C125">
        <v>2016</v>
      </c>
      <c r="D125" s="3">
        <v>33.9</v>
      </c>
      <c r="E125">
        <v>24.8</v>
      </c>
      <c r="F125">
        <v>1450</v>
      </c>
    </row>
    <row r="126" spans="1:6" x14ac:dyDescent="0.35">
      <c r="A126" s="6" t="s">
        <v>157</v>
      </c>
      <c r="B126" t="s">
        <v>73</v>
      </c>
      <c r="C126">
        <v>2016</v>
      </c>
      <c r="D126" s="3">
        <v>15.6</v>
      </c>
      <c r="E126">
        <v>26.8</v>
      </c>
      <c r="F126">
        <v>963.36</v>
      </c>
    </row>
    <row r="127" spans="1:6" x14ac:dyDescent="0.35">
      <c r="A127" s="6" t="s">
        <v>158</v>
      </c>
      <c r="B127" t="s">
        <v>73</v>
      </c>
      <c r="C127">
        <v>2016</v>
      </c>
      <c r="D127" s="3">
        <v>35.9</v>
      </c>
      <c r="E127">
        <v>21.2</v>
      </c>
      <c r="F127">
        <v>2057.1</v>
      </c>
    </row>
    <row r="128" spans="1:6" x14ac:dyDescent="0.35">
      <c r="A128" s="6" t="s">
        <v>159</v>
      </c>
      <c r="B128" t="s">
        <v>73</v>
      </c>
      <c r="C128">
        <v>2016</v>
      </c>
      <c r="D128" s="3">
        <v>51.9</v>
      </c>
      <c r="E128">
        <v>23.2</v>
      </c>
      <c r="F128">
        <v>1500</v>
      </c>
    </row>
    <row r="129" spans="1:6" x14ac:dyDescent="0.35">
      <c r="A129" s="5" t="s">
        <v>160</v>
      </c>
      <c r="B129" t="s">
        <v>73</v>
      </c>
      <c r="C129">
        <v>2016</v>
      </c>
      <c r="D129" s="3">
        <v>257.60000000000002</v>
      </c>
      <c r="E129">
        <v>25</v>
      </c>
      <c r="F129">
        <v>0</v>
      </c>
    </row>
    <row r="130" spans="1:6" x14ac:dyDescent="0.35">
      <c r="A130" s="6" t="s">
        <v>161</v>
      </c>
      <c r="B130" t="s">
        <v>73</v>
      </c>
      <c r="C130">
        <v>2016</v>
      </c>
      <c r="D130" s="3">
        <v>19.3</v>
      </c>
      <c r="E130">
        <v>26.1</v>
      </c>
      <c r="F130">
        <v>2003.33</v>
      </c>
    </row>
    <row r="131" spans="1:6" x14ac:dyDescent="0.35">
      <c r="A131" s="6" t="s">
        <v>162</v>
      </c>
      <c r="B131" t="s">
        <v>73</v>
      </c>
      <c r="C131">
        <v>2016</v>
      </c>
      <c r="D131" s="3">
        <v>29.1</v>
      </c>
      <c r="E131">
        <v>25.6</v>
      </c>
      <c r="F131">
        <v>1928.91</v>
      </c>
    </row>
    <row r="132" spans="1:6" x14ac:dyDescent="0.35">
      <c r="A132" s="6" t="s">
        <v>163</v>
      </c>
      <c r="B132" t="s">
        <v>73</v>
      </c>
      <c r="C132">
        <v>2016</v>
      </c>
      <c r="D132" s="3">
        <v>73</v>
      </c>
      <c r="E132">
        <v>25.9</v>
      </c>
      <c r="F132">
        <v>1183.8399999999999</v>
      </c>
    </row>
    <row r="133" spans="1:6" x14ac:dyDescent="0.35">
      <c r="A133" s="6" t="s">
        <v>164</v>
      </c>
      <c r="B133" t="s">
        <v>73</v>
      </c>
      <c r="C133">
        <v>2016</v>
      </c>
      <c r="D133" s="3">
        <v>73.7</v>
      </c>
      <c r="E133">
        <v>24.3</v>
      </c>
      <c r="F133">
        <v>1134.1500000000001</v>
      </c>
    </row>
    <row r="134" spans="1:6" x14ac:dyDescent="0.35">
      <c r="A134" s="6" t="s">
        <v>187</v>
      </c>
      <c r="B134" t="s">
        <v>73</v>
      </c>
      <c r="C134">
        <v>2016</v>
      </c>
      <c r="D134" s="3">
        <v>296.8</v>
      </c>
      <c r="E134">
        <v>25.2</v>
      </c>
      <c r="F134">
        <v>916.6</v>
      </c>
    </row>
    <row r="135" spans="1:6" x14ac:dyDescent="0.35">
      <c r="A135" s="6" t="s">
        <v>188</v>
      </c>
      <c r="B135" t="s">
        <v>73</v>
      </c>
      <c r="C135">
        <v>2016</v>
      </c>
      <c r="D135" s="3">
        <v>451.1</v>
      </c>
      <c r="E135">
        <v>25</v>
      </c>
      <c r="F135">
        <v>2008.21</v>
      </c>
    </row>
    <row r="136" spans="1:6" x14ac:dyDescent="0.35">
      <c r="A136" s="6" t="s">
        <v>165</v>
      </c>
      <c r="B136" t="s">
        <v>73</v>
      </c>
      <c r="C136">
        <v>2016</v>
      </c>
      <c r="D136" s="3">
        <v>533</v>
      </c>
      <c r="E136">
        <v>23.5</v>
      </c>
      <c r="F136">
        <v>356.52</v>
      </c>
    </row>
    <row r="137" spans="1:6" x14ac:dyDescent="0.35">
      <c r="A137" s="6" t="s">
        <v>166</v>
      </c>
      <c r="B137" t="s">
        <v>73</v>
      </c>
      <c r="C137">
        <v>2016</v>
      </c>
      <c r="D137" s="3">
        <v>53.4</v>
      </c>
      <c r="E137">
        <v>25.4</v>
      </c>
      <c r="F137">
        <v>884.98</v>
      </c>
    </row>
    <row r="138" spans="1:6" x14ac:dyDescent="0.35">
      <c r="A138" s="6" t="s">
        <v>167</v>
      </c>
      <c r="B138" t="s">
        <v>73</v>
      </c>
      <c r="C138">
        <v>2016</v>
      </c>
      <c r="D138" s="3">
        <v>448.1</v>
      </c>
      <c r="E138">
        <v>23</v>
      </c>
      <c r="F138">
        <v>301.29000000000002</v>
      </c>
    </row>
    <row r="139" spans="1:6" x14ac:dyDescent="0.35">
      <c r="A139" s="6" t="s">
        <v>168</v>
      </c>
      <c r="B139" t="s">
        <v>73</v>
      </c>
      <c r="C139">
        <v>2016</v>
      </c>
      <c r="D139" s="3">
        <v>1107.5</v>
      </c>
      <c r="E139">
        <v>24.3</v>
      </c>
      <c r="F139">
        <v>300</v>
      </c>
    </row>
    <row r="140" spans="1:6" x14ac:dyDescent="0.35">
      <c r="A140" s="6" t="s">
        <v>169</v>
      </c>
      <c r="B140" t="s">
        <v>73</v>
      </c>
      <c r="C140">
        <v>2016</v>
      </c>
      <c r="D140" s="3">
        <v>34.5</v>
      </c>
      <c r="E140">
        <v>20.9</v>
      </c>
      <c r="F140">
        <v>2256.52</v>
      </c>
    </row>
    <row r="141" spans="1:6" x14ac:dyDescent="0.35">
      <c r="A141" s="6" t="s">
        <v>170</v>
      </c>
      <c r="B141" t="s">
        <v>73</v>
      </c>
      <c r="C141">
        <v>2016</v>
      </c>
      <c r="D141" s="3">
        <v>485.1</v>
      </c>
      <c r="E141">
        <v>24</v>
      </c>
      <c r="F141">
        <v>572.61</v>
      </c>
    </row>
    <row r="142" spans="1:6" x14ac:dyDescent="0.35">
      <c r="A142" s="6" t="s">
        <v>171</v>
      </c>
      <c r="B142" t="s">
        <v>73</v>
      </c>
      <c r="C142">
        <v>2016</v>
      </c>
      <c r="D142" s="3">
        <v>91.8</v>
      </c>
      <c r="E142">
        <v>26.7</v>
      </c>
      <c r="F142">
        <v>712.69</v>
      </c>
    </row>
    <row r="143" spans="1:6" x14ac:dyDescent="0.35">
      <c r="A143" s="6" t="s">
        <v>172</v>
      </c>
      <c r="B143" t="s">
        <v>73</v>
      </c>
      <c r="C143">
        <v>2016</v>
      </c>
      <c r="D143" s="3">
        <v>75.3</v>
      </c>
      <c r="E143">
        <v>22.7</v>
      </c>
      <c r="F143">
        <v>1080.29</v>
      </c>
    </row>
    <row r="144" spans="1:6" x14ac:dyDescent="0.35">
      <c r="A144" t="s">
        <v>177</v>
      </c>
      <c r="B144" t="s">
        <v>28</v>
      </c>
      <c r="C144">
        <v>2015</v>
      </c>
      <c r="D144">
        <v>171.1</v>
      </c>
      <c r="E144">
        <v>23.7</v>
      </c>
      <c r="F144">
        <v>1886.72</v>
      </c>
    </row>
    <row r="145" spans="1:6" x14ac:dyDescent="0.35">
      <c r="A145" t="s">
        <v>136</v>
      </c>
      <c r="B145" t="s">
        <v>28</v>
      </c>
      <c r="C145">
        <v>2015</v>
      </c>
      <c r="D145">
        <v>43.5</v>
      </c>
      <c r="E145">
        <v>22.7</v>
      </c>
      <c r="F145">
        <v>1204.5899999999999</v>
      </c>
    </row>
    <row r="146" spans="1:6" x14ac:dyDescent="0.35">
      <c r="A146" t="s">
        <v>137</v>
      </c>
      <c r="B146" t="s">
        <v>28</v>
      </c>
      <c r="C146">
        <v>2015</v>
      </c>
      <c r="D146">
        <v>29.1</v>
      </c>
      <c r="E146">
        <v>22.7</v>
      </c>
      <c r="F146">
        <v>1436.97</v>
      </c>
    </row>
    <row r="147" spans="1:6" x14ac:dyDescent="0.35">
      <c r="A147" t="s">
        <v>138</v>
      </c>
      <c r="B147" t="s">
        <v>28</v>
      </c>
      <c r="C147">
        <v>2015</v>
      </c>
      <c r="D147">
        <v>26.8</v>
      </c>
      <c r="E147">
        <v>21.2</v>
      </c>
      <c r="F147">
        <v>1961.67</v>
      </c>
    </row>
    <row r="148" spans="1:6" x14ac:dyDescent="0.35">
      <c r="A148" t="s">
        <v>178</v>
      </c>
      <c r="B148" t="s">
        <v>28</v>
      </c>
      <c r="C148">
        <v>2015</v>
      </c>
      <c r="D148">
        <v>11.4</v>
      </c>
      <c r="E148">
        <v>23.8</v>
      </c>
      <c r="F148">
        <v>0</v>
      </c>
    </row>
    <row r="149" spans="1:6" x14ac:dyDescent="0.35">
      <c r="A149" t="s">
        <v>139</v>
      </c>
      <c r="B149" t="s">
        <v>28</v>
      </c>
      <c r="C149">
        <v>2015</v>
      </c>
      <c r="D149">
        <v>55.9</v>
      </c>
      <c r="E149">
        <v>22.5</v>
      </c>
      <c r="F149">
        <v>1576.9</v>
      </c>
    </row>
    <row r="150" spans="1:6" x14ac:dyDescent="0.35">
      <c r="A150" t="s">
        <v>141</v>
      </c>
      <c r="B150" t="s">
        <v>28</v>
      </c>
      <c r="C150">
        <v>2015</v>
      </c>
      <c r="D150">
        <v>19.8</v>
      </c>
      <c r="E150">
        <v>22.7</v>
      </c>
      <c r="F150">
        <v>1784.47</v>
      </c>
    </row>
    <row r="151" spans="1:6" x14ac:dyDescent="0.35">
      <c r="A151" t="s">
        <v>181</v>
      </c>
      <c r="B151" t="s">
        <v>28</v>
      </c>
      <c r="C151">
        <v>2015</v>
      </c>
      <c r="D151">
        <v>93.5</v>
      </c>
      <c r="E151">
        <v>22.2</v>
      </c>
      <c r="F151">
        <v>2286.4699999999998</v>
      </c>
    </row>
    <row r="152" spans="1:6" x14ac:dyDescent="0.35">
      <c r="A152" t="s">
        <v>143</v>
      </c>
      <c r="B152" t="s">
        <v>28</v>
      </c>
      <c r="C152">
        <v>2015</v>
      </c>
      <c r="D152">
        <v>22</v>
      </c>
      <c r="E152">
        <v>20.9</v>
      </c>
      <c r="F152">
        <v>3151.49</v>
      </c>
    </row>
    <row r="153" spans="1:6" x14ac:dyDescent="0.35">
      <c r="A153" t="s">
        <v>145</v>
      </c>
      <c r="B153" t="s">
        <v>28</v>
      </c>
      <c r="C153">
        <v>2015</v>
      </c>
      <c r="D153">
        <v>11.4</v>
      </c>
      <c r="E153">
        <v>21.7</v>
      </c>
      <c r="F153">
        <v>0</v>
      </c>
    </row>
    <row r="154" spans="1:6" x14ac:dyDescent="0.35">
      <c r="A154" t="s">
        <v>146</v>
      </c>
      <c r="B154" t="s">
        <v>28</v>
      </c>
      <c r="C154">
        <v>2015</v>
      </c>
      <c r="D154">
        <v>17.100000000000001</v>
      </c>
      <c r="E154">
        <v>22.8</v>
      </c>
      <c r="F154">
        <v>1449.71</v>
      </c>
    </row>
    <row r="155" spans="1:6" x14ac:dyDescent="0.35">
      <c r="A155" t="s">
        <v>148</v>
      </c>
      <c r="B155" t="s">
        <v>28</v>
      </c>
      <c r="C155">
        <v>2015</v>
      </c>
      <c r="D155">
        <v>19.2</v>
      </c>
      <c r="E155">
        <v>23.2</v>
      </c>
      <c r="F155">
        <v>1825.74</v>
      </c>
    </row>
    <row r="156" spans="1:6" x14ac:dyDescent="0.35">
      <c r="A156" s="6" t="s">
        <v>150</v>
      </c>
      <c r="B156" t="s">
        <v>73</v>
      </c>
      <c r="C156">
        <v>2015</v>
      </c>
      <c r="D156" s="3">
        <v>17</v>
      </c>
      <c r="E156">
        <v>24.9</v>
      </c>
      <c r="F156">
        <v>2304.34</v>
      </c>
    </row>
    <row r="157" spans="1:6" x14ac:dyDescent="0.35">
      <c r="A157" s="6" t="s">
        <v>152</v>
      </c>
      <c r="B157" t="s">
        <v>73</v>
      </c>
      <c r="C157">
        <v>2015</v>
      </c>
      <c r="D157" s="3">
        <v>347.2</v>
      </c>
      <c r="E157">
        <v>23.9</v>
      </c>
      <c r="F157">
        <v>400</v>
      </c>
    </row>
    <row r="158" spans="1:6" x14ac:dyDescent="0.35">
      <c r="A158" s="6" t="s">
        <v>153</v>
      </c>
      <c r="B158" t="s">
        <v>73</v>
      </c>
      <c r="C158">
        <v>2015</v>
      </c>
      <c r="D158" s="3">
        <v>24.1</v>
      </c>
      <c r="E158">
        <v>24.3</v>
      </c>
      <c r="F158">
        <v>3400</v>
      </c>
    </row>
    <row r="159" spans="1:6" x14ac:dyDescent="0.35">
      <c r="A159" s="6" t="s">
        <v>155</v>
      </c>
      <c r="B159" t="s">
        <v>73</v>
      </c>
      <c r="C159">
        <v>2015</v>
      </c>
      <c r="D159" s="3">
        <v>11.1</v>
      </c>
      <c r="E159">
        <v>23.3</v>
      </c>
      <c r="F159">
        <v>1357.08</v>
      </c>
    </row>
    <row r="160" spans="1:6" x14ac:dyDescent="0.35">
      <c r="A160" s="6" t="s">
        <v>156</v>
      </c>
      <c r="B160" t="s">
        <v>73</v>
      </c>
      <c r="C160">
        <v>2015</v>
      </c>
      <c r="D160" s="3">
        <v>34</v>
      </c>
      <c r="E160">
        <v>26.3</v>
      </c>
      <c r="F160">
        <v>0</v>
      </c>
    </row>
    <row r="161" spans="1:6" x14ac:dyDescent="0.35">
      <c r="A161" s="6" t="s">
        <v>157</v>
      </c>
      <c r="B161" t="s">
        <v>73</v>
      </c>
      <c r="C161">
        <v>2015</v>
      </c>
      <c r="D161" s="3">
        <v>10.4</v>
      </c>
      <c r="E161">
        <v>26.1</v>
      </c>
      <c r="F161">
        <v>1000</v>
      </c>
    </row>
    <row r="162" spans="1:6" x14ac:dyDescent="0.35">
      <c r="A162" s="6" t="s">
        <v>158</v>
      </c>
      <c r="B162" t="s">
        <v>73</v>
      </c>
      <c r="C162">
        <v>2015</v>
      </c>
      <c r="D162" s="3">
        <v>23.8</v>
      </c>
      <c r="E162">
        <v>21.8</v>
      </c>
      <c r="F162">
        <v>1767.56</v>
      </c>
    </row>
    <row r="163" spans="1:6" x14ac:dyDescent="0.35">
      <c r="A163" s="6" t="s">
        <v>187</v>
      </c>
      <c r="B163" t="s">
        <v>73</v>
      </c>
      <c r="C163">
        <v>2015</v>
      </c>
      <c r="D163" s="3">
        <v>270.7</v>
      </c>
      <c r="E163">
        <v>25.7</v>
      </c>
      <c r="F163">
        <v>934.1</v>
      </c>
    </row>
    <row r="164" spans="1:6" x14ac:dyDescent="0.35">
      <c r="A164" s="6" t="s">
        <v>159</v>
      </c>
      <c r="B164" t="s">
        <v>73</v>
      </c>
      <c r="C164">
        <v>2015</v>
      </c>
      <c r="D164" s="3">
        <v>36.1</v>
      </c>
      <c r="E164">
        <v>23.2</v>
      </c>
      <c r="F164">
        <v>0</v>
      </c>
    </row>
    <row r="165" spans="1:6" x14ac:dyDescent="0.35">
      <c r="A165" s="6" t="s">
        <v>188</v>
      </c>
      <c r="B165" t="s">
        <v>73</v>
      </c>
      <c r="C165">
        <v>2015</v>
      </c>
      <c r="D165" s="3">
        <v>332.4</v>
      </c>
      <c r="E165">
        <v>25.4</v>
      </c>
      <c r="F165">
        <v>2152.69</v>
      </c>
    </row>
    <row r="166" spans="1:6" x14ac:dyDescent="0.35">
      <c r="A166" s="6" t="s">
        <v>160</v>
      </c>
      <c r="B166" t="s">
        <v>73</v>
      </c>
      <c r="C166">
        <v>2015</v>
      </c>
      <c r="D166" s="3">
        <v>215.2</v>
      </c>
      <c r="E166">
        <v>25.2</v>
      </c>
      <c r="F166">
        <v>0</v>
      </c>
    </row>
    <row r="167" spans="1:6" x14ac:dyDescent="0.35">
      <c r="A167" s="6" t="s">
        <v>162</v>
      </c>
      <c r="B167" t="s">
        <v>73</v>
      </c>
      <c r="C167">
        <v>2015</v>
      </c>
      <c r="D167" s="3">
        <v>20.8</v>
      </c>
      <c r="E167">
        <v>23.2</v>
      </c>
      <c r="F167">
        <v>1450.25</v>
      </c>
    </row>
    <row r="168" spans="1:6" x14ac:dyDescent="0.35">
      <c r="A168" s="6" t="s">
        <v>163</v>
      </c>
      <c r="B168" t="s">
        <v>73</v>
      </c>
      <c r="C168">
        <v>2015</v>
      </c>
      <c r="D168" s="3">
        <v>96.5</v>
      </c>
      <c r="E168">
        <v>24.1</v>
      </c>
      <c r="F168">
        <v>1163.8699999999999</v>
      </c>
    </row>
    <row r="169" spans="1:6" x14ac:dyDescent="0.35">
      <c r="A169" s="6" t="s">
        <v>164</v>
      </c>
      <c r="B169" t="s">
        <v>73</v>
      </c>
      <c r="C169">
        <v>2015</v>
      </c>
      <c r="D169" s="3">
        <v>59.4</v>
      </c>
      <c r="E169">
        <v>23.6</v>
      </c>
      <c r="F169">
        <v>1206</v>
      </c>
    </row>
    <row r="170" spans="1:6" x14ac:dyDescent="0.35">
      <c r="A170" s="6" t="s">
        <v>165</v>
      </c>
      <c r="B170" t="s">
        <v>73</v>
      </c>
      <c r="C170">
        <v>2015</v>
      </c>
      <c r="D170" s="3">
        <v>324</v>
      </c>
      <c r="E170">
        <v>27.3</v>
      </c>
      <c r="F170">
        <v>490.95</v>
      </c>
    </row>
    <row r="171" spans="1:6" x14ac:dyDescent="0.35">
      <c r="A171" s="6" t="s">
        <v>166</v>
      </c>
      <c r="B171" t="s">
        <v>73</v>
      </c>
      <c r="C171">
        <v>2015</v>
      </c>
      <c r="D171" s="3">
        <v>39.700000000000003</v>
      </c>
      <c r="E171">
        <v>25</v>
      </c>
      <c r="F171">
        <v>1386.11</v>
      </c>
    </row>
    <row r="172" spans="1:6" x14ac:dyDescent="0.35">
      <c r="A172" s="6" t="s">
        <v>167</v>
      </c>
      <c r="B172" t="s">
        <v>73</v>
      </c>
      <c r="C172">
        <v>2015</v>
      </c>
      <c r="D172" s="3">
        <v>355.6</v>
      </c>
      <c r="E172">
        <v>23.3</v>
      </c>
      <c r="F172">
        <v>318.51</v>
      </c>
    </row>
    <row r="173" spans="1:6" x14ac:dyDescent="0.35">
      <c r="A173" s="6" t="s">
        <v>168</v>
      </c>
      <c r="B173" t="s">
        <v>73</v>
      </c>
      <c r="C173">
        <v>2015</v>
      </c>
      <c r="D173" s="3">
        <v>762.3</v>
      </c>
      <c r="E173">
        <v>24.5</v>
      </c>
      <c r="F173">
        <v>400</v>
      </c>
    </row>
    <row r="174" spans="1:6" x14ac:dyDescent="0.35">
      <c r="A174" s="6" t="s">
        <v>169</v>
      </c>
      <c r="B174" t="s">
        <v>73</v>
      </c>
      <c r="C174">
        <v>2015</v>
      </c>
      <c r="D174" s="3">
        <v>16.399999999999999</v>
      </c>
      <c r="E174">
        <v>21.9</v>
      </c>
      <c r="F174">
        <v>2112.73</v>
      </c>
    </row>
    <row r="175" spans="1:6" x14ac:dyDescent="0.35">
      <c r="A175" s="6" t="s">
        <v>170</v>
      </c>
      <c r="B175" t="s">
        <v>73</v>
      </c>
      <c r="C175">
        <v>2015</v>
      </c>
      <c r="D175" s="3">
        <v>577.9</v>
      </c>
      <c r="E175">
        <v>24.2</v>
      </c>
      <c r="F175">
        <v>456.59</v>
      </c>
    </row>
    <row r="176" spans="1:6" x14ac:dyDescent="0.35">
      <c r="A176" s="6" t="s">
        <v>171</v>
      </c>
      <c r="B176" t="s">
        <v>73</v>
      </c>
      <c r="C176">
        <v>2015</v>
      </c>
      <c r="D176" s="3">
        <v>96.1</v>
      </c>
      <c r="E176">
        <v>25.9</v>
      </c>
      <c r="F176">
        <v>609.94000000000005</v>
      </c>
    </row>
    <row r="177" spans="1:6" x14ac:dyDescent="0.35">
      <c r="A177" s="6" t="s">
        <v>172</v>
      </c>
      <c r="B177" t="s">
        <v>73</v>
      </c>
      <c r="C177">
        <v>2015</v>
      </c>
      <c r="D177" s="3">
        <v>41.6</v>
      </c>
      <c r="E177">
        <v>24.1</v>
      </c>
      <c r="F177">
        <v>1002.06</v>
      </c>
    </row>
    <row r="178" spans="1:6" x14ac:dyDescent="0.35">
      <c r="A178" t="s">
        <v>177</v>
      </c>
      <c r="B178" t="s">
        <v>28</v>
      </c>
      <c r="C178">
        <v>2014</v>
      </c>
      <c r="D178">
        <v>190.9</v>
      </c>
      <c r="E178">
        <v>22.6</v>
      </c>
      <c r="F178">
        <v>1670.81</v>
      </c>
    </row>
    <row r="179" spans="1:6" x14ac:dyDescent="0.35">
      <c r="A179" t="s">
        <v>136</v>
      </c>
      <c r="B179" t="s">
        <v>28</v>
      </c>
      <c r="C179">
        <v>2014</v>
      </c>
      <c r="D179">
        <v>14.8</v>
      </c>
      <c r="E179">
        <v>22.3</v>
      </c>
      <c r="F179">
        <v>1423.08</v>
      </c>
    </row>
    <row r="180" spans="1:6" x14ac:dyDescent="0.35">
      <c r="A180" t="s">
        <v>137</v>
      </c>
      <c r="B180" t="s">
        <v>28</v>
      </c>
      <c r="C180">
        <v>2014</v>
      </c>
      <c r="D180">
        <v>37.799999999999997</v>
      </c>
      <c r="E180">
        <v>22.5</v>
      </c>
      <c r="F180">
        <v>1745.13</v>
      </c>
    </row>
    <row r="181" spans="1:6" x14ac:dyDescent="0.35">
      <c r="A181" t="s">
        <v>138</v>
      </c>
      <c r="B181" t="s">
        <v>28</v>
      </c>
      <c r="C181">
        <v>2014</v>
      </c>
      <c r="D181">
        <v>29.6</v>
      </c>
      <c r="E181">
        <v>21.6</v>
      </c>
      <c r="F181">
        <v>1933.56</v>
      </c>
    </row>
    <row r="182" spans="1:6" x14ac:dyDescent="0.35">
      <c r="A182" t="s">
        <v>178</v>
      </c>
      <c r="B182" t="s">
        <v>28</v>
      </c>
      <c r="C182">
        <v>2014</v>
      </c>
      <c r="D182">
        <v>24.3</v>
      </c>
      <c r="E182">
        <v>22.7</v>
      </c>
      <c r="F182">
        <v>0</v>
      </c>
    </row>
    <row r="183" spans="1:6" x14ac:dyDescent="0.35">
      <c r="A183" t="s">
        <v>139</v>
      </c>
      <c r="B183" t="s">
        <v>28</v>
      </c>
      <c r="C183">
        <v>2014</v>
      </c>
      <c r="D183">
        <v>21.6</v>
      </c>
      <c r="E183">
        <v>23.4</v>
      </c>
      <c r="F183">
        <v>2020</v>
      </c>
    </row>
    <row r="184" spans="1:6" x14ac:dyDescent="0.35">
      <c r="A184" t="s">
        <v>189</v>
      </c>
      <c r="B184" t="s">
        <v>28</v>
      </c>
      <c r="C184">
        <v>2014</v>
      </c>
      <c r="D184">
        <v>7.6</v>
      </c>
      <c r="E184">
        <v>22.7</v>
      </c>
      <c r="F184">
        <v>761.84</v>
      </c>
    </row>
    <row r="185" spans="1:6" x14ac:dyDescent="0.35">
      <c r="A185" t="s">
        <v>141</v>
      </c>
      <c r="B185" t="s">
        <v>28</v>
      </c>
      <c r="C185">
        <v>2014</v>
      </c>
      <c r="D185">
        <v>17</v>
      </c>
      <c r="E185">
        <v>23.6</v>
      </c>
      <c r="F185">
        <v>1433.87</v>
      </c>
    </row>
    <row r="186" spans="1:6" x14ac:dyDescent="0.35">
      <c r="A186" t="s">
        <v>181</v>
      </c>
      <c r="B186" t="s">
        <v>28</v>
      </c>
      <c r="C186">
        <v>2014</v>
      </c>
      <c r="D186">
        <v>85.8</v>
      </c>
      <c r="E186">
        <v>22</v>
      </c>
      <c r="F186">
        <v>2236.17</v>
      </c>
    </row>
    <row r="187" spans="1:6" x14ac:dyDescent="0.35">
      <c r="A187" t="s">
        <v>143</v>
      </c>
      <c r="B187" t="s">
        <v>28</v>
      </c>
      <c r="C187">
        <v>2014</v>
      </c>
      <c r="D187">
        <v>25.8</v>
      </c>
      <c r="E187">
        <v>21.7</v>
      </c>
      <c r="F187">
        <v>2911.39</v>
      </c>
    </row>
    <row r="188" spans="1:6" x14ac:dyDescent="0.35">
      <c r="A188" t="s">
        <v>190</v>
      </c>
      <c r="B188" t="s">
        <v>28</v>
      </c>
      <c r="C188">
        <v>2014</v>
      </c>
      <c r="D188">
        <v>12.8</v>
      </c>
      <c r="E188">
        <v>24</v>
      </c>
      <c r="F188">
        <v>0</v>
      </c>
    </row>
    <row r="189" spans="1:6" x14ac:dyDescent="0.35">
      <c r="A189" t="s">
        <v>145</v>
      </c>
      <c r="B189" t="s">
        <v>28</v>
      </c>
      <c r="C189">
        <v>2014</v>
      </c>
      <c r="D189">
        <v>24.4</v>
      </c>
      <c r="E189">
        <v>21.7</v>
      </c>
      <c r="F189">
        <v>0</v>
      </c>
    </row>
    <row r="190" spans="1:6" x14ac:dyDescent="0.35">
      <c r="A190" t="s">
        <v>146</v>
      </c>
      <c r="B190" t="s">
        <v>28</v>
      </c>
      <c r="C190">
        <v>2014</v>
      </c>
      <c r="D190">
        <v>31.7</v>
      </c>
      <c r="E190">
        <v>21.2</v>
      </c>
      <c r="F190">
        <v>1319.69</v>
      </c>
    </row>
    <row r="191" spans="1:6" x14ac:dyDescent="0.35">
      <c r="A191" t="s">
        <v>148</v>
      </c>
      <c r="B191" t="s">
        <v>28</v>
      </c>
      <c r="C191">
        <v>2014</v>
      </c>
      <c r="D191">
        <v>17.100000000000001</v>
      </c>
      <c r="E191">
        <v>26.1</v>
      </c>
      <c r="F191">
        <v>2192.6999999999998</v>
      </c>
    </row>
    <row r="192" spans="1:6" x14ac:dyDescent="0.35">
      <c r="A192" s="6" t="s">
        <v>150</v>
      </c>
      <c r="B192" t="s">
        <v>73</v>
      </c>
      <c r="C192">
        <v>2014</v>
      </c>
      <c r="D192" s="3">
        <v>24.1</v>
      </c>
      <c r="E192">
        <v>25.3</v>
      </c>
      <c r="F192">
        <v>1899.81</v>
      </c>
    </row>
    <row r="193" spans="1:6" x14ac:dyDescent="0.35">
      <c r="A193" s="6" t="s">
        <v>191</v>
      </c>
      <c r="B193" t="s">
        <v>73</v>
      </c>
      <c r="C193">
        <v>2014</v>
      </c>
      <c r="D193" s="3">
        <v>17.399999999999999</v>
      </c>
      <c r="E193">
        <v>25.1</v>
      </c>
      <c r="F193">
        <v>1717.11</v>
      </c>
    </row>
    <row r="194" spans="1:6" x14ac:dyDescent="0.35">
      <c r="A194" s="6" t="s">
        <v>152</v>
      </c>
      <c r="B194" t="s">
        <v>73</v>
      </c>
      <c r="C194">
        <v>2014</v>
      </c>
      <c r="D194" s="3">
        <v>333.3</v>
      </c>
      <c r="E194">
        <v>28</v>
      </c>
      <c r="F194">
        <v>400</v>
      </c>
    </row>
    <row r="195" spans="1:6" x14ac:dyDescent="0.35">
      <c r="A195" s="6" t="s">
        <v>153</v>
      </c>
      <c r="B195" t="s">
        <v>73</v>
      </c>
      <c r="C195">
        <v>2014</v>
      </c>
      <c r="D195" s="3">
        <v>51.6</v>
      </c>
      <c r="E195">
        <v>25</v>
      </c>
      <c r="F195">
        <v>1115.1300000000001</v>
      </c>
    </row>
    <row r="196" spans="1:6" x14ac:dyDescent="0.35">
      <c r="A196" s="6" t="s">
        <v>155</v>
      </c>
      <c r="B196" t="s">
        <v>73</v>
      </c>
      <c r="C196">
        <v>2014</v>
      </c>
      <c r="D196" s="3">
        <v>107.6</v>
      </c>
      <c r="E196">
        <v>25.4</v>
      </c>
      <c r="F196">
        <v>1220.45</v>
      </c>
    </row>
    <row r="197" spans="1:6" x14ac:dyDescent="0.35">
      <c r="A197" s="6" t="s">
        <v>192</v>
      </c>
      <c r="B197" t="s">
        <v>73</v>
      </c>
      <c r="C197">
        <v>2014</v>
      </c>
      <c r="D197" s="3">
        <v>6</v>
      </c>
      <c r="E197">
        <v>25.5</v>
      </c>
      <c r="F197">
        <v>1200</v>
      </c>
    </row>
    <row r="198" spans="1:6" x14ac:dyDescent="0.35">
      <c r="A198" s="6" t="s">
        <v>193</v>
      </c>
      <c r="B198" t="s">
        <v>73</v>
      </c>
      <c r="C198">
        <v>2014</v>
      </c>
      <c r="D198" s="3">
        <v>0.3</v>
      </c>
      <c r="E198">
        <v>27</v>
      </c>
      <c r="F198">
        <v>0</v>
      </c>
    </row>
    <row r="199" spans="1:6" x14ac:dyDescent="0.35">
      <c r="A199" s="5" t="s">
        <v>194</v>
      </c>
      <c r="B199" t="s">
        <v>73</v>
      </c>
      <c r="C199">
        <v>2014</v>
      </c>
      <c r="D199" s="3">
        <v>0</v>
      </c>
      <c r="E199">
        <v>0</v>
      </c>
      <c r="F199">
        <v>0</v>
      </c>
    </row>
    <row r="200" spans="1:6" x14ac:dyDescent="0.35">
      <c r="A200" s="6" t="s">
        <v>157</v>
      </c>
      <c r="B200" t="s">
        <v>73</v>
      </c>
      <c r="C200">
        <v>2014</v>
      </c>
      <c r="D200" s="3">
        <v>24.1</v>
      </c>
      <c r="E200">
        <v>23.4</v>
      </c>
      <c r="F200">
        <v>1144.49</v>
      </c>
    </row>
    <row r="201" spans="1:6" x14ac:dyDescent="0.35">
      <c r="A201" s="6" t="s">
        <v>156</v>
      </c>
      <c r="B201" t="s">
        <v>73</v>
      </c>
      <c r="C201">
        <v>2014</v>
      </c>
      <c r="D201" s="3">
        <v>11.9</v>
      </c>
      <c r="E201">
        <v>28.3</v>
      </c>
      <c r="F201">
        <v>2246.15</v>
      </c>
    </row>
    <row r="202" spans="1:6" x14ac:dyDescent="0.35">
      <c r="A202" s="6" t="s">
        <v>158</v>
      </c>
      <c r="B202" t="s">
        <v>73</v>
      </c>
      <c r="C202">
        <v>2014</v>
      </c>
      <c r="D202" s="3">
        <v>33.799999999999997</v>
      </c>
      <c r="E202">
        <v>21.9</v>
      </c>
      <c r="F202">
        <v>1700</v>
      </c>
    </row>
    <row r="203" spans="1:6" x14ac:dyDescent="0.35">
      <c r="A203" s="6" t="s">
        <v>187</v>
      </c>
      <c r="B203" t="s">
        <v>73</v>
      </c>
      <c r="C203">
        <v>2014</v>
      </c>
      <c r="D203" s="3">
        <v>258.5</v>
      </c>
      <c r="E203">
        <v>26.2</v>
      </c>
      <c r="F203">
        <v>975.89</v>
      </c>
    </row>
    <row r="204" spans="1:6" x14ac:dyDescent="0.35">
      <c r="A204" s="5" t="s">
        <v>195</v>
      </c>
      <c r="B204" t="s">
        <v>73</v>
      </c>
      <c r="C204">
        <v>2014</v>
      </c>
      <c r="D204" s="3">
        <v>0</v>
      </c>
      <c r="E204">
        <v>0</v>
      </c>
      <c r="F204">
        <v>0</v>
      </c>
    </row>
    <row r="205" spans="1:6" x14ac:dyDescent="0.35">
      <c r="A205" s="6" t="s">
        <v>159</v>
      </c>
      <c r="B205" t="s">
        <v>73</v>
      </c>
      <c r="C205">
        <v>2014</v>
      </c>
      <c r="D205" s="3">
        <v>35.5</v>
      </c>
      <c r="E205">
        <v>23.6</v>
      </c>
      <c r="F205">
        <v>0</v>
      </c>
    </row>
    <row r="206" spans="1:6" x14ac:dyDescent="0.35">
      <c r="A206" s="6" t="s">
        <v>188</v>
      </c>
      <c r="B206" t="s">
        <v>73</v>
      </c>
      <c r="C206">
        <v>2014</v>
      </c>
      <c r="D206" s="3">
        <v>288.3</v>
      </c>
      <c r="E206">
        <v>25.9</v>
      </c>
      <c r="F206">
        <v>1174.0899999999999</v>
      </c>
    </row>
    <row r="207" spans="1:6" x14ac:dyDescent="0.35">
      <c r="A207" s="6" t="s">
        <v>160</v>
      </c>
      <c r="B207" t="s">
        <v>73</v>
      </c>
      <c r="C207">
        <v>2014</v>
      </c>
      <c r="D207" s="3">
        <v>35.200000000000003</v>
      </c>
      <c r="E207">
        <v>24.3</v>
      </c>
      <c r="F207">
        <v>0</v>
      </c>
    </row>
    <row r="208" spans="1:6" x14ac:dyDescent="0.35">
      <c r="A208" s="6" t="s">
        <v>162</v>
      </c>
      <c r="B208" t="s">
        <v>73</v>
      </c>
      <c r="C208">
        <v>2014</v>
      </c>
      <c r="D208" s="3">
        <v>28.3</v>
      </c>
      <c r="E208">
        <v>24.3</v>
      </c>
      <c r="F208">
        <v>2025.1</v>
      </c>
    </row>
    <row r="209" spans="1:6" x14ac:dyDescent="0.35">
      <c r="A209" s="6" t="s">
        <v>163</v>
      </c>
      <c r="B209" t="s">
        <v>73</v>
      </c>
      <c r="C209">
        <v>2014</v>
      </c>
      <c r="D209" s="3">
        <v>102.6</v>
      </c>
      <c r="E209">
        <v>25.2</v>
      </c>
      <c r="F209">
        <v>1153.04</v>
      </c>
    </row>
    <row r="210" spans="1:6" x14ac:dyDescent="0.35">
      <c r="A210" s="6" t="s">
        <v>164</v>
      </c>
      <c r="B210" t="s">
        <v>73</v>
      </c>
      <c r="C210">
        <v>2014</v>
      </c>
      <c r="D210" s="3">
        <v>127</v>
      </c>
      <c r="E210">
        <v>23.2</v>
      </c>
      <c r="F210">
        <v>846.69</v>
      </c>
    </row>
    <row r="211" spans="1:6" x14ac:dyDescent="0.35">
      <c r="A211" s="6" t="s">
        <v>196</v>
      </c>
      <c r="B211" t="s">
        <v>73</v>
      </c>
      <c r="C211">
        <v>2014</v>
      </c>
      <c r="D211" s="3">
        <v>6.2</v>
      </c>
      <c r="E211">
        <v>25.5</v>
      </c>
      <c r="F211">
        <v>300</v>
      </c>
    </row>
    <row r="212" spans="1:6" x14ac:dyDescent="0.35">
      <c r="A212" s="6" t="s">
        <v>197</v>
      </c>
      <c r="B212" t="s">
        <v>73</v>
      </c>
      <c r="C212">
        <v>2014</v>
      </c>
      <c r="D212" s="3">
        <v>8.9</v>
      </c>
      <c r="E212">
        <v>24.1</v>
      </c>
      <c r="F212">
        <v>1929.09</v>
      </c>
    </row>
    <row r="213" spans="1:6" x14ac:dyDescent="0.35">
      <c r="A213" s="6" t="s">
        <v>165</v>
      </c>
      <c r="B213" t="s">
        <v>73</v>
      </c>
      <c r="C213">
        <v>2014</v>
      </c>
      <c r="D213" s="3">
        <v>439.9</v>
      </c>
      <c r="E213">
        <v>24.3</v>
      </c>
      <c r="F213">
        <v>557.74</v>
      </c>
    </row>
    <row r="214" spans="1:6" x14ac:dyDescent="0.35">
      <c r="A214" s="6" t="s">
        <v>166</v>
      </c>
      <c r="B214" t="s">
        <v>73</v>
      </c>
      <c r="C214">
        <v>2014</v>
      </c>
      <c r="D214" s="3">
        <v>42.7</v>
      </c>
      <c r="E214">
        <v>25.5</v>
      </c>
      <c r="F214">
        <v>1060.2</v>
      </c>
    </row>
    <row r="215" spans="1:6" x14ac:dyDescent="0.35">
      <c r="A215" s="6" t="s">
        <v>167</v>
      </c>
      <c r="B215" t="s">
        <v>73</v>
      </c>
      <c r="C215">
        <v>2014</v>
      </c>
      <c r="D215" s="3">
        <v>832.3</v>
      </c>
      <c r="E215">
        <v>23.9</v>
      </c>
      <c r="F215">
        <v>311.72000000000003</v>
      </c>
    </row>
    <row r="216" spans="1:6" x14ac:dyDescent="0.35">
      <c r="A216" s="6" t="s">
        <v>168</v>
      </c>
      <c r="B216" t="s">
        <v>73</v>
      </c>
      <c r="C216">
        <v>2014</v>
      </c>
      <c r="D216" s="3">
        <v>874.1</v>
      </c>
      <c r="E216">
        <v>23.3</v>
      </c>
      <c r="F216">
        <v>416.47</v>
      </c>
    </row>
    <row r="217" spans="1:6" x14ac:dyDescent="0.35">
      <c r="A217" s="6" t="s">
        <v>169</v>
      </c>
      <c r="B217" t="s">
        <v>73</v>
      </c>
      <c r="C217">
        <v>2014</v>
      </c>
      <c r="D217" s="3">
        <v>13.5</v>
      </c>
      <c r="E217">
        <v>21.2</v>
      </c>
      <c r="F217">
        <v>2164.06</v>
      </c>
    </row>
    <row r="218" spans="1:6" x14ac:dyDescent="0.35">
      <c r="A218" s="6" t="s">
        <v>198</v>
      </c>
      <c r="B218" t="s">
        <v>73</v>
      </c>
      <c r="C218">
        <v>2014</v>
      </c>
      <c r="D218" s="3">
        <v>14.6</v>
      </c>
      <c r="E218">
        <v>23.6</v>
      </c>
      <c r="F218">
        <v>744.17</v>
      </c>
    </row>
    <row r="219" spans="1:6" x14ac:dyDescent="0.35">
      <c r="A219" s="6" t="s">
        <v>170</v>
      </c>
      <c r="B219" t="s">
        <v>73</v>
      </c>
      <c r="C219">
        <v>2014</v>
      </c>
      <c r="D219" s="3">
        <v>450.7</v>
      </c>
      <c r="E219">
        <v>24.9</v>
      </c>
      <c r="F219">
        <v>561.39</v>
      </c>
    </row>
    <row r="220" spans="1:6" x14ac:dyDescent="0.35">
      <c r="A220" s="6" t="s">
        <v>171</v>
      </c>
      <c r="B220" t="s">
        <v>73</v>
      </c>
      <c r="C220">
        <v>2014</v>
      </c>
      <c r="D220" s="3">
        <v>145.5</v>
      </c>
      <c r="E220">
        <v>25.5</v>
      </c>
      <c r="F220">
        <v>1257.52</v>
      </c>
    </row>
    <row r="221" spans="1:6" x14ac:dyDescent="0.35">
      <c r="A221" s="6" t="s">
        <v>172</v>
      </c>
      <c r="B221" t="s">
        <v>73</v>
      </c>
      <c r="C221">
        <v>2014</v>
      </c>
      <c r="D221" s="3">
        <v>76.5</v>
      </c>
      <c r="E221">
        <v>22.4</v>
      </c>
      <c r="F221">
        <v>1538.35</v>
      </c>
    </row>
    <row r="222" spans="1:6" x14ac:dyDescent="0.35">
      <c r="A222" t="s">
        <v>177</v>
      </c>
      <c r="B222" t="s">
        <v>28</v>
      </c>
      <c r="C222">
        <v>2013</v>
      </c>
      <c r="D222">
        <v>203.3</v>
      </c>
      <c r="E222">
        <v>22.7</v>
      </c>
      <c r="F222">
        <v>1723.11</v>
      </c>
    </row>
    <row r="223" spans="1:6" x14ac:dyDescent="0.35">
      <c r="A223" t="s">
        <v>136</v>
      </c>
      <c r="B223" t="s">
        <v>28</v>
      </c>
      <c r="C223">
        <v>2013</v>
      </c>
      <c r="D223">
        <v>17</v>
      </c>
      <c r="E223">
        <v>23.7</v>
      </c>
      <c r="F223">
        <v>1337.04</v>
      </c>
    </row>
    <row r="224" spans="1:6" x14ac:dyDescent="0.35">
      <c r="A224" t="s">
        <v>137</v>
      </c>
      <c r="B224" t="s">
        <v>28</v>
      </c>
      <c r="C224">
        <v>2013</v>
      </c>
      <c r="D224">
        <v>48.1</v>
      </c>
      <c r="E224">
        <v>22.7</v>
      </c>
      <c r="F224">
        <v>1426.16</v>
      </c>
    </row>
    <row r="225" spans="1:6" x14ac:dyDescent="0.35">
      <c r="A225" t="s">
        <v>138</v>
      </c>
      <c r="B225" t="s">
        <v>28</v>
      </c>
      <c r="C225">
        <v>2013</v>
      </c>
      <c r="D225">
        <v>36.5</v>
      </c>
      <c r="E225">
        <v>21.6</v>
      </c>
      <c r="F225">
        <v>1723.35</v>
      </c>
    </row>
    <row r="226" spans="1:6" x14ac:dyDescent="0.35">
      <c r="A226" t="s">
        <v>178</v>
      </c>
      <c r="B226" t="s">
        <v>28</v>
      </c>
      <c r="C226">
        <v>2013</v>
      </c>
      <c r="D226">
        <v>20.6</v>
      </c>
      <c r="E226">
        <v>20.9</v>
      </c>
      <c r="F226">
        <v>0</v>
      </c>
    </row>
    <row r="227" spans="1:6" x14ac:dyDescent="0.35">
      <c r="A227" t="s">
        <v>139</v>
      </c>
      <c r="B227" t="s">
        <v>28</v>
      </c>
      <c r="C227">
        <v>2013</v>
      </c>
      <c r="D227">
        <v>99.7</v>
      </c>
      <c r="E227">
        <v>23.4</v>
      </c>
      <c r="F227">
        <v>1272.77</v>
      </c>
    </row>
    <row r="228" spans="1:6" x14ac:dyDescent="0.35">
      <c r="A228" t="s">
        <v>189</v>
      </c>
      <c r="B228" t="s">
        <v>28</v>
      </c>
      <c r="C228">
        <v>2013</v>
      </c>
      <c r="D228">
        <v>4.7</v>
      </c>
      <c r="E228">
        <v>22.5</v>
      </c>
      <c r="F228">
        <v>700</v>
      </c>
    </row>
    <row r="229" spans="1:6" x14ac:dyDescent="0.35">
      <c r="A229" t="s">
        <v>141</v>
      </c>
      <c r="B229" t="s">
        <v>28</v>
      </c>
      <c r="C229">
        <v>2013</v>
      </c>
      <c r="D229">
        <v>19.899999999999999</v>
      </c>
      <c r="E229">
        <v>23</v>
      </c>
      <c r="F229">
        <v>2029.35</v>
      </c>
    </row>
    <row r="230" spans="1:6" x14ac:dyDescent="0.35">
      <c r="A230" t="s">
        <v>181</v>
      </c>
      <c r="B230" t="s">
        <v>28</v>
      </c>
      <c r="C230">
        <v>2013</v>
      </c>
      <c r="D230">
        <v>62.1</v>
      </c>
      <c r="E230">
        <v>22.1</v>
      </c>
      <c r="F230">
        <v>2166.7600000000002</v>
      </c>
    </row>
    <row r="231" spans="1:6" x14ac:dyDescent="0.35">
      <c r="A231" t="s">
        <v>143</v>
      </c>
      <c r="B231" t="s">
        <v>28</v>
      </c>
      <c r="C231">
        <v>2013</v>
      </c>
      <c r="D231">
        <v>32.299999999999997</v>
      </c>
      <c r="E231">
        <v>20.9</v>
      </c>
      <c r="F231">
        <v>2862.32</v>
      </c>
    </row>
    <row r="232" spans="1:6" x14ac:dyDescent="0.35">
      <c r="A232" t="s">
        <v>182</v>
      </c>
      <c r="B232" t="s">
        <v>28</v>
      </c>
      <c r="C232">
        <v>2013</v>
      </c>
      <c r="D232">
        <v>25.3</v>
      </c>
      <c r="E232">
        <v>22.3</v>
      </c>
      <c r="F232">
        <v>2215.7800000000002</v>
      </c>
    </row>
    <row r="233" spans="1:6" x14ac:dyDescent="0.35">
      <c r="A233" t="s">
        <v>190</v>
      </c>
      <c r="B233" t="s">
        <v>28</v>
      </c>
      <c r="C233">
        <v>2013</v>
      </c>
      <c r="D233">
        <v>16.5</v>
      </c>
      <c r="E233">
        <v>22.9</v>
      </c>
      <c r="F233">
        <v>0</v>
      </c>
    </row>
    <row r="234" spans="1:6" x14ac:dyDescent="0.35">
      <c r="A234" t="s">
        <v>145</v>
      </c>
      <c r="B234" t="s">
        <v>28</v>
      </c>
      <c r="C234">
        <v>2013</v>
      </c>
      <c r="D234">
        <v>30.1</v>
      </c>
      <c r="E234">
        <v>19.8</v>
      </c>
      <c r="F234">
        <v>850</v>
      </c>
    </row>
    <row r="235" spans="1:6" x14ac:dyDescent="0.35">
      <c r="A235" t="s">
        <v>146</v>
      </c>
      <c r="B235" t="s">
        <v>28</v>
      </c>
      <c r="C235">
        <v>2013</v>
      </c>
      <c r="D235">
        <v>37.799999999999997</v>
      </c>
      <c r="E235">
        <v>21.7</v>
      </c>
      <c r="F235">
        <v>1226.32</v>
      </c>
    </row>
    <row r="236" spans="1:6" x14ac:dyDescent="0.35">
      <c r="A236" t="s">
        <v>183</v>
      </c>
      <c r="B236" t="s">
        <v>28</v>
      </c>
      <c r="C236">
        <v>2013</v>
      </c>
      <c r="D236">
        <v>436.1</v>
      </c>
      <c r="E236">
        <v>22.2</v>
      </c>
      <c r="F236">
        <v>1074.1600000000001</v>
      </c>
    </row>
    <row r="237" spans="1:6" x14ac:dyDescent="0.35">
      <c r="A237" t="s">
        <v>148</v>
      </c>
      <c r="B237" t="s">
        <v>28</v>
      </c>
      <c r="C237">
        <v>2013</v>
      </c>
      <c r="D237">
        <v>28.3</v>
      </c>
      <c r="E237">
        <v>24.1</v>
      </c>
      <c r="F237">
        <v>2197.75</v>
      </c>
    </row>
    <row r="238" spans="1:6" x14ac:dyDescent="0.35">
      <c r="A238" s="6" t="s">
        <v>150</v>
      </c>
      <c r="B238" t="s">
        <v>73</v>
      </c>
      <c r="C238">
        <v>2013</v>
      </c>
      <c r="D238" s="3">
        <v>35.6</v>
      </c>
      <c r="E238">
        <v>24.7</v>
      </c>
      <c r="F238">
        <v>2125.48</v>
      </c>
    </row>
    <row r="239" spans="1:6" x14ac:dyDescent="0.35">
      <c r="A239" s="6" t="s">
        <v>191</v>
      </c>
      <c r="B239" t="s">
        <v>73</v>
      </c>
      <c r="C239">
        <v>2013</v>
      </c>
      <c r="D239" s="3">
        <v>33.5</v>
      </c>
      <c r="E239">
        <v>23.9</v>
      </c>
      <c r="F239">
        <v>1438.93</v>
      </c>
    </row>
    <row r="240" spans="1:6" x14ac:dyDescent="0.35">
      <c r="A240" s="6" t="s">
        <v>152</v>
      </c>
      <c r="B240" t="s">
        <v>73</v>
      </c>
      <c r="C240">
        <v>2013</v>
      </c>
      <c r="D240" s="3">
        <v>435.3</v>
      </c>
      <c r="E240">
        <v>24.4</v>
      </c>
      <c r="F240">
        <v>500</v>
      </c>
    </row>
    <row r="241" spans="1:6" x14ac:dyDescent="0.35">
      <c r="A241" s="6" t="s">
        <v>203</v>
      </c>
      <c r="B241" t="s">
        <v>73</v>
      </c>
      <c r="C241">
        <v>2013</v>
      </c>
      <c r="D241" s="3">
        <v>0</v>
      </c>
      <c r="E241">
        <v>0</v>
      </c>
      <c r="F241">
        <v>0</v>
      </c>
    </row>
    <row r="242" spans="1:6" x14ac:dyDescent="0.35">
      <c r="A242" s="6" t="s">
        <v>153</v>
      </c>
      <c r="B242" t="s">
        <v>73</v>
      </c>
      <c r="C242">
        <v>2013</v>
      </c>
      <c r="D242" s="3">
        <v>55.5</v>
      </c>
      <c r="E242">
        <v>23.9</v>
      </c>
      <c r="F242">
        <v>1177.3</v>
      </c>
    </row>
    <row r="243" spans="1:6" x14ac:dyDescent="0.35">
      <c r="A243" s="6" t="s">
        <v>204</v>
      </c>
      <c r="B243" t="s">
        <v>73</v>
      </c>
      <c r="C243">
        <v>2013</v>
      </c>
      <c r="D243" s="3">
        <v>1.5</v>
      </c>
      <c r="E243">
        <v>25.6</v>
      </c>
      <c r="F243">
        <v>0</v>
      </c>
    </row>
    <row r="244" spans="1:6" x14ac:dyDescent="0.35">
      <c r="A244" s="6" t="s">
        <v>155</v>
      </c>
      <c r="B244" t="s">
        <v>73</v>
      </c>
      <c r="C244">
        <v>2013</v>
      </c>
      <c r="D244" s="3">
        <v>2.7</v>
      </c>
      <c r="E244">
        <v>23</v>
      </c>
      <c r="F244">
        <v>2500</v>
      </c>
    </row>
    <row r="245" spans="1:6" x14ac:dyDescent="0.35">
      <c r="A245" s="6" t="s">
        <v>192</v>
      </c>
      <c r="B245" t="s">
        <v>73</v>
      </c>
      <c r="C245">
        <v>2013</v>
      </c>
      <c r="D245" s="3">
        <v>0.6</v>
      </c>
      <c r="E245">
        <v>23.7</v>
      </c>
      <c r="F245">
        <v>0</v>
      </c>
    </row>
    <row r="246" spans="1:6" x14ac:dyDescent="0.35">
      <c r="A246" s="6" t="s">
        <v>156</v>
      </c>
      <c r="B246" t="s">
        <v>73</v>
      </c>
      <c r="C246">
        <v>2013</v>
      </c>
      <c r="D246" s="3">
        <v>18.5</v>
      </c>
      <c r="E246">
        <v>25.2</v>
      </c>
      <c r="F246">
        <v>2000</v>
      </c>
    </row>
    <row r="247" spans="1:6" x14ac:dyDescent="0.35">
      <c r="A247" s="6" t="s">
        <v>193</v>
      </c>
      <c r="B247" t="s">
        <v>73</v>
      </c>
      <c r="C247">
        <v>2013</v>
      </c>
      <c r="D247" s="3">
        <v>1.5</v>
      </c>
      <c r="E247">
        <v>23.8</v>
      </c>
      <c r="F247">
        <v>1000</v>
      </c>
    </row>
    <row r="248" spans="1:6" x14ac:dyDescent="0.35">
      <c r="A248" s="6" t="s">
        <v>194</v>
      </c>
      <c r="B248" t="s">
        <v>73</v>
      </c>
      <c r="C248">
        <v>2013</v>
      </c>
      <c r="D248" s="3">
        <v>3.9</v>
      </c>
      <c r="E248">
        <v>23.5</v>
      </c>
      <c r="F248">
        <v>0</v>
      </c>
    </row>
    <row r="249" spans="1:6" x14ac:dyDescent="0.35">
      <c r="A249" s="6" t="s">
        <v>157</v>
      </c>
      <c r="B249" t="s">
        <v>73</v>
      </c>
      <c r="C249">
        <v>2013</v>
      </c>
      <c r="D249" s="3">
        <v>16.600000000000001</v>
      </c>
      <c r="E249">
        <v>26.1</v>
      </c>
      <c r="F249">
        <v>1109.8800000000001</v>
      </c>
    </row>
    <row r="250" spans="1:6" x14ac:dyDescent="0.35">
      <c r="A250" s="6" t="s">
        <v>205</v>
      </c>
      <c r="B250" t="s">
        <v>73</v>
      </c>
      <c r="C250">
        <v>2013</v>
      </c>
      <c r="D250" s="3">
        <v>0</v>
      </c>
      <c r="E250">
        <v>0</v>
      </c>
      <c r="F250">
        <v>0</v>
      </c>
    </row>
    <row r="251" spans="1:6" x14ac:dyDescent="0.35">
      <c r="A251" s="6" t="s">
        <v>158</v>
      </c>
      <c r="B251" t="s">
        <v>73</v>
      </c>
      <c r="C251">
        <v>2013</v>
      </c>
      <c r="D251" s="3">
        <v>28.2</v>
      </c>
      <c r="E251">
        <v>22.9</v>
      </c>
      <c r="F251">
        <v>1700</v>
      </c>
    </row>
    <row r="252" spans="1:6" x14ac:dyDescent="0.35">
      <c r="A252" s="6" t="s">
        <v>187</v>
      </c>
      <c r="B252" t="s">
        <v>73</v>
      </c>
      <c r="C252">
        <v>2013</v>
      </c>
      <c r="D252" s="3">
        <v>164.6</v>
      </c>
      <c r="E252">
        <v>25.4</v>
      </c>
      <c r="F252">
        <v>1174.97</v>
      </c>
    </row>
    <row r="253" spans="1:6" x14ac:dyDescent="0.35">
      <c r="A253" s="6" t="s">
        <v>195</v>
      </c>
      <c r="B253" t="s">
        <v>73</v>
      </c>
      <c r="C253">
        <v>2013</v>
      </c>
      <c r="D253" s="3">
        <v>2.6</v>
      </c>
      <c r="E253">
        <v>26.5</v>
      </c>
      <c r="F253">
        <v>1700</v>
      </c>
    </row>
    <row r="254" spans="1:6" x14ac:dyDescent="0.35">
      <c r="A254" s="6" t="s">
        <v>159</v>
      </c>
      <c r="B254" t="s">
        <v>73</v>
      </c>
      <c r="C254">
        <v>2013</v>
      </c>
      <c r="D254" s="3">
        <v>21.9</v>
      </c>
      <c r="E254">
        <v>23.5</v>
      </c>
      <c r="F254">
        <v>0</v>
      </c>
    </row>
    <row r="255" spans="1:6" x14ac:dyDescent="0.35">
      <c r="A255" s="6" t="s">
        <v>188</v>
      </c>
      <c r="B255" t="s">
        <v>73</v>
      </c>
      <c r="C255">
        <v>2013</v>
      </c>
      <c r="D255" s="3">
        <v>279.8</v>
      </c>
      <c r="E255">
        <v>25.7</v>
      </c>
      <c r="F255">
        <v>1687.92</v>
      </c>
    </row>
    <row r="256" spans="1:6" x14ac:dyDescent="0.35">
      <c r="A256" s="6" t="s">
        <v>162</v>
      </c>
      <c r="B256" t="s">
        <v>73</v>
      </c>
      <c r="C256">
        <v>2013</v>
      </c>
      <c r="D256" s="3">
        <v>31.8</v>
      </c>
      <c r="E256">
        <v>25.1</v>
      </c>
      <c r="F256">
        <v>2000</v>
      </c>
    </row>
    <row r="257" spans="1:6" x14ac:dyDescent="0.35">
      <c r="A257" s="6" t="s">
        <v>163</v>
      </c>
      <c r="B257" t="s">
        <v>73</v>
      </c>
      <c r="C257">
        <v>2013</v>
      </c>
      <c r="D257" s="3">
        <v>133.69999999999999</v>
      </c>
      <c r="E257">
        <v>26.7</v>
      </c>
      <c r="F257">
        <v>1137.3900000000001</v>
      </c>
    </row>
    <row r="258" spans="1:6" x14ac:dyDescent="0.35">
      <c r="A258" s="6" t="s">
        <v>164</v>
      </c>
      <c r="B258" t="s">
        <v>73</v>
      </c>
      <c r="C258">
        <v>2013</v>
      </c>
      <c r="D258" s="3">
        <v>139.5</v>
      </c>
      <c r="E258">
        <v>25.4</v>
      </c>
      <c r="F258">
        <v>834.91</v>
      </c>
    </row>
    <row r="259" spans="1:6" x14ac:dyDescent="0.35">
      <c r="A259" s="6" t="s">
        <v>196</v>
      </c>
      <c r="B259" t="s">
        <v>73</v>
      </c>
      <c r="C259">
        <v>2013</v>
      </c>
      <c r="D259" s="3">
        <v>4.5999999999999996</v>
      </c>
      <c r="E259">
        <v>22.4</v>
      </c>
      <c r="F259">
        <v>500</v>
      </c>
    </row>
    <row r="260" spans="1:6" x14ac:dyDescent="0.35">
      <c r="A260" s="6" t="s">
        <v>197</v>
      </c>
      <c r="B260" t="s">
        <v>73</v>
      </c>
      <c r="C260">
        <v>2013</v>
      </c>
      <c r="D260" s="3">
        <v>32.9</v>
      </c>
      <c r="E260">
        <v>25.8</v>
      </c>
      <c r="F260">
        <v>1087.19</v>
      </c>
    </row>
    <row r="261" spans="1:6" x14ac:dyDescent="0.35">
      <c r="A261" s="6" t="s">
        <v>165</v>
      </c>
      <c r="B261" t="s">
        <v>73</v>
      </c>
      <c r="C261">
        <v>2013</v>
      </c>
      <c r="D261" s="3">
        <v>594.1</v>
      </c>
      <c r="E261">
        <v>22.1</v>
      </c>
      <c r="F261">
        <v>559.73</v>
      </c>
    </row>
    <row r="262" spans="1:6" x14ac:dyDescent="0.35">
      <c r="A262" s="6" t="s">
        <v>166</v>
      </c>
      <c r="B262" t="s">
        <v>73</v>
      </c>
      <c r="C262">
        <v>2013</v>
      </c>
      <c r="D262" s="3">
        <v>28.8</v>
      </c>
      <c r="E262">
        <v>24.3</v>
      </c>
      <c r="F262">
        <v>924.35</v>
      </c>
    </row>
    <row r="263" spans="1:6" x14ac:dyDescent="0.35">
      <c r="A263" s="6" t="s">
        <v>168</v>
      </c>
      <c r="B263" t="s">
        <v>73</v>
      </c>
      <c r="C263">
        <v>2013</v>
      </c>
      <c r="D263" s="3">
        <v>643.5</v>
      </c>
      <c r="E263">
        <v>24.4</v>
      </c>
      <c r="F263">
        <v>500</v>
      </c>
    </row>
    <row r="264" spans="1:6" x14ac:dyDescent="0.35">
      <c r="A264" s="6" t="s">
        <v>198</v>
      </c>
      <c r="B264" t="s">
        <v>73</v>
      </c>
      <c r="C264">
        <v>2013</v>
      </c>
      <c r="D264" s="3">
        <v>13.3</v>
      </c>
      <c r="E264">
        <v>25.7</v>
      </c>
      <c r="F264">
        <v>648.71</v>
      </c>
    </row>
    <row r="265" spans="1:6" x14ac:dyDescent="0.35">
      <c r="A265" s="6" t="s">
        <v>170</v>
      </c>
      <c r="B265" t="s">
        <v>73</v>
      </c>
      <c r="C265">
        <v>2013</v>
      </c>
      <c r="D265" s="3">
        <v>617.29999999999995</v>
      </c>
      <c r="E265">
        <v>24</v>
      </c>
      <c r="F265">
        <v>451.46</v>
      </c>
    </row>
    <row r="266" spans="1:6" x14ac:dyDescent="0.35">
      <c r="A266" s="6" t="s">
        <v>171</v>
      </c>
      <c r="B266" t="s">
        <v>73</v>
      </c>
      <c r="C266">
        <v>2013</v>
      </c>
      <c r="D266" s="3">
        <v>158.5</v>
      </c>
      <c r="E266">
        <v>25.2</v>
      </c>
      <c r="F266">
        <v>560.27</v>
      </c>
    </row>
    <row r="267" spans="1:6" x14ac:dyDescent="0.35">
      <c r="A267" s="6" t="s">
        <v>172</v>
      </c>
      <c r="B267" t="s">
        <v>73</v>
      </c>
      <c r="C267">
        <v>2013</v>
      </c>
      <c r="D267" s="3">
        <v>52.2</v>
      </c>
      <c r="E267">
        <v>23.2</v>
      </c>
      <c r="F267">
        <v>1007.57</v>
      </c>
    </row>
    <row r="268" spans="1:6" x14ac:dyDescent="0.35">
      <c r="A268" t="s">
        <v>177</v>
      </c>
      <c r="B268" t="s">
        <v>28</v>
      </c>
      <c r="C268">
        <v>2012</v>
      </c>
      <c r="D268">
        <v>216.4</v>
      </c>
      <c r="E268">
        <v>21.9</v>
      </c>
      <c r="F268">
        <v>1785.75</v>
      </c>
    </row>
    <row r="269" spans="1:6" x14ac:dyDescent="0.35">
      <c r="A269" t="s">
        <v>136</v>
      </c>
      <c r="B269" t="s">
        <v>28</v>
      </c>
      <c r="C269">
        <v>2012</v>
      </c>
      <c r="D269">
        <v>16</v>
      </c>
      <c r="E269">
        <v>24</v>
      </c>
      <c r="F269">
        <v>1251.72</v>
      </c>
    </row>
    <row r="270" spans="1:6" x14ac:dyDescent="0.35">
      <c r="A270" t="s">
        <v>137</v>
      </c>
      <c r="B270" t="s">
        <v>28</v>
      </c>
      <c r="C270">
        <v>2012</v>
      </c>
      <c r="D270">
        <v>30.4</v>
      </c>
      <c r="E270">
        <v>23.9</v>
      </c>
      <c r="F270">
        <v>1340.67</v>
      </c>
    </row>
    <row r="271" spans="1:6" x14ac:dyDescent="0.35">
      <c r="A271" t="s">
        <v>138</v>
      </c>
      <c r="B271" t="s">
        <v>28</v>
      </c>
      <c r="C271">
        <v>2012</v>
      </c>
      <c r="D271">
        <v>32.9</v>
      </c>
      <c r="E271">
        <v>22.1</v>
      </c>
      <c r="F271">
        <v>1809.21</v>
      </c>
    </row>
    <row r="272" spans="1:6" x14ac:dyDescent="0.35">
      <c r="A272" t="s">
        <v>178</v>
      </c>
      <c r="B272" t="s">
        <v>28</v>
      </c>
      <c r="C272">
        <v>2012</v>
      </c>
      <c r="D272">
        <v>18.2</v>
      </c>
      <c r="E272">
        <v>21.6</v>
      </c>
      <c r="F272">
        <v>0</v>
      </c>
    </row>
    <row r="273" spans="1:6" x14ac:dyDescent="0.35">
      <c r="A273" t="s">
        <v>139</v>
      </c>
      <c r="B273" t="s">
        <v>28</v>
      </c>
      <c r="C273">
        <v>2012</v>
      </c>
      <c r="D273">
        <v>79.5</v>
      </c>
      <c r="E273">
        <v>22.1</v>
      </c>
      <c r="F273">
        <v>1328.2</v>
      </c>
    </row>
    <row r="274" spans="1:6" x14ac:dyDescent="0.35">
      <c r="A274" t="s">
        <v>189</v>
      </c>
      <c r="B274" t="s">
        <v>28</v>
      </c>
      <c r="C274">
        <v>2012</v>
      </c>
      <c r="D274">
        <v>7.3</v>
      </c>
      <c r="E274">
        <v>27.5</v>
      </c>
      <c r="F274">
        <v>650</v>
      </c>
    </row>
    <row r="275" spans="1:6" x14ac:dyDescent="0.35">
      <c r="A275" t="s">
        <v>141</v>
      </c>
      <c r="B275" t="s">
        <v>28</v>
      </c>
      <c r="C275">
        <v>2012</v>
      </c>
      <c r="D275">
        <v>19.5</v>
      </c>
      <c r="E275">
        <v>23.7</v>
      </c>
      <c r="F275">
        <v>1983.73</v>
      </c>
    </row>
    <row r="276" spans="1:6" x14ac:dyDescent="0.35">
      <c r="A276" t="s">
        <v>180</v>
      </c>
      <c r="B276" t="s">
        <v>28</v>
      </c>
      <c r="C276">
        <v>2012</v>
      </c>
      <c r="D276">
        <v>83.5</v>
      </c>
      <c r="E276">
        <v>21.2</v>
      </c>
      <c r="F276">
        <v>692.93</v>
      </c>
    </row>
    <row r="277" spans="1:6" x14ac:dyDescent="0.35">
      <c r="A277" t="s">
        <v>181</v>
      </c>
      <c r="B277" t="s">
        <v>28</v>
      </c>
      <c r="C277">
        <v>2012</v>
      </c>
      <c r="D277">
        <v>60.8</v>
      </c>
      <c r="E277">
        <v>22.3</v>
      </c>
      <c r="F277">
        <v>2411.12</v>
      </c>
    </row>
    <row r="278" spans="1:6" x14ac:dyDescent="0.35">
      <c r="A278" t="s">
        <v>143</v>
      </c>
      <c r="B278" t="s">
        <v>28</v>
      </c>
      <c r="C278">
        <v>2012</v>
      </c>
      <c r="D278">
        <v>26.3</v>
      </c>
      <c r="E278">
        <v>21.2</v>
      </c>
      <c r="F278">
        <v>2672.59</v>
      </c>
    </row>
    <row r="279" spans="1:6" x14ac:dyDescent="0.35">
      <c r="A279" t="s">
        <v>182</v>
      </c>
      <c r="B279" t="s">
        <v>28</v>
      </c>
      <c r="C279">
        <v>2012</v>
      </c>
      <c r="D279">
        <v>12.2</v>
      </c>
      <c r="E279">
        <v>23.1</v>
      </c>
      <c r="F279">
        <v>2087.38</v>
      </c>
    </row>
    <row r="280" spans="1:6" x14ac:dyDescent="0.35">
      <c r="A280" t="s">
        <v>190</v>
      </c>
      <c r="B280" t="s">
        <v>28</v>
      </c>
      <c r="C280">
        <v>2012</v>
      </c>
      <c r="D280">
        <v>17.3</v>
      </c>
      <c r="E280">
        <v>24.3</v>
      </c>
      <c r="F280">
        <v>1500</v>
      </c>
    </row>
    <row r="281" spans="1:6" x14ac:dyDescent="0.35">
      <c r="A281" t="s">
        <v>145</v>
      </c>
      <c r="B281" t="s">
        <v>28</v>
      </c>
      <c r="C281">
        <v>2012</v>
      </c>
      <c r="D281">
        <v>26.6</v>
      </c>
      <c r="E281">
        <v>19.3</v>
      </c>
      <c r="F281">
        <v>0</v>
      </c>
    </row>
    <row r="282" spans="1:6" x14ac:dyDescent="0.35">
      <c r="A282" t="s">
        <v>146</v>
      </c>
      <c r="B282" t="s">
        <v>28</v>
      </c>
      <c r="C282">
        <v>2012</v>
      </c>
      <c r="D282">
        <v>35.200000000000003</v>
      </c>
      <c r="E282">
        <v>22.3</v>
      </c>
      <c r="F282">
        <v>1174.3399999999999</v>
      </c>
    </row>
    <row r="283" spans="1:6" x14ac:dyDescent="0.35">
      <c r="A283" t="s">
        <v>183</v>
      </c>
      <c r="B283" t="s">
        <v>28</v>
      </c>
      <c r="C283">
        <v>2012</v>
      </c>
      <c r="D283">
        <v>557</v>
      </c>
      <c r="E283">
        <v>20.8</v>
      </c>
      <c r="F283">
        <v>842.31</v>
      </c>
    </row>
    <row r="284" spans="1:6" x14ac:dyDescent="0.35">
      <c r="A284" t="s">
        <v>148</v>
      </c>
      <c r="B284" t="s">
        <v>28</v>
      </c>
      <c r="C284">
        <v>2012</v>
      </c>
      <c r="D284">
        <v>54.1</v>
      </c>
      <c r="E284">
        <v>21.7</v>
      </c>
      <c r="F284">
        <v>2103.61</v>
      </c>
    </row>
    <row r="285" spans="1:6" x14ac:dyDescent="0.35">
      <c r="A285" s="6" t="s">
        <v>150</v>
      </c>
      <c r="B285" t="s">
        <v>73</v>
      </c>
      <c r="C285">
        <v>2012</v>
      </c>
      <c r="D285" s="3">
        <v>39.4</v>
      </c>
      <c r="E285">
        <v>23.3</v>
      </c>
      <c r="F285">
        <v>1888.82</v>
      </c>
    </row>
    <row r="286" spans="1:6" x14ac:dyDescent="0.35">
      <c r="A286" s="6" t="s">
        <v>191</v>
      </c>
      <c r="B286" t="s">
        <v>73</v>
      </c>
      <c r="C286">
        <v>2012</v>
      </c>
      <c r="D286" s="3">
        <v>38.1</v>
      </c>
      <c r="E286">
        <v>24.5</v>
      </c>
      <c r="F286">
        <v>1389.55</v>
      </c>
    </row>
    <row r="287" spans="1:6" x14ac:dyDescent="0.35">
      <c r="A287" s="6" t="s">
        <v>152</v>
      </c>
      <c r="B287" t="s">
        <v>73</v>
      </c>
      <c r="C287">
        <v>2012</v>
      </c>
      <c r="D287" s="3">
        <v>488</v>
      </c>
      <c r="E287">
        <v>24.4</v>
      </c>
      <c r="F287">
        <v>500</v>
      </c>
    </row>
    <row r="288" spans="1:6" x14ac:dyDescent="0.35">
      <c r="A288" s="6" t="s">
        <v>203</v>
      </c>
      <c r="B288" t="s">
        <v>73</v>
      </c>
      <c r="C288">
        <v>2012</v>
      </c>
      <c r="D288" s="3">
        <v>3.1</v>
      </c>
      <c r="E288">
        <v>25</v>
      </c>
      <c r="F288">
        <v>2700</v>
      </c>
    </row>
    <row r="289" spans="1:6" x14ac:dyDescent="0.35">
      <c r="A289" s="6" t="s">
        <v>153</v>
      </c>
      <c r="B289" t="s">
        <v>73</v>
      </c>
      <c r="C289">
        <v>2012</v>
      </c>
      <c r="D289" s="3">
        <v>32.9</v>
      </c>
      <c r="E289">
        <v>25.5</v>
      </c>
      <c r="F289">
        <v>2238.9499999999998</v>
      </c>
    </row>
    <row r="290" spans="1:6" x14ac:dyDescent="0.35">
      <c r="A290" s="6" t="s">
        <v>204</v>
      </c>
      <c r="B290" t="s">
        <v>73</v>
      </c>
      <c r="C290">
        <v>2012</v>
      </c>
      <c r="D290" s="3">
        <v>1</v>
      </c>
      <c r="E290">
        <v>24.1</v>
      </c>
      <c r="F290">
        <v>0</v>
      </c>
    </row>
    <row r="291" spans="1:6" x14ac:dyDescent="0.35">
      <c r="A291" s="6" t="s">
        <v>155</v>
      </c>
      <c r="B291" t="s">
        <v>73</v>
      </c>
      <c r="C291">
        <v>2012</v>
      </c>
      <c r="D291" s="3">
        <v>5.9</v>
      </c>
      <c r="E291">
        <v>25.3</v>
      </c>
      <c r="F291">
        <v>1838.81</v>
      </c>
    </row>
    <row r="292" spans="1:6" x14ac:dyDescent="0.35">
      <c r="A292" s="6" t="s">
        <v>192</v>
      </c>
      <c r="B292" t="s">
        <v>73</v>
      </c>
      <c r="C292">
        <v>2012</v>
      </c>
      <c r="D292" s="3">
        <v>4.7</v>
      </c>
      <c r="E292">
        <v>25</v>
      </c>
      <c r="F292">
        <v>1659.7</v>
      </c>
    </row>
    <row r="293" spans="1:6" x14ac:dyDescent="0.35">
      <c r="A293" s="6" t="s">
        <v>186</v>
      </c>
      <c r="B293" t="s">
        <v>73</v>
      </c>
      <c r="C293">
        <v>2012</v>
      </c>
      <c r="D293" s="3">
        <v>814.2</v>
      </c>
      <c r="E293">
        <v>21.5</v>
      </c>
      <c r="F293">
        <v>552.59</v>
      </c>
    </row>
    <row r="294" spans="1:6" x14ac:dyDescent="0.35">
      <c r="A294" s="6" t="s">
        <v>156</v>
      </c>
      <c r="B294" t="s">
        <v>73</v>
      </c>
      <c r="C294">
        <v>2012</v>
      </c>
      <c r="D294" s="3">
        <v>12.6</v>
      </c>
      <c r="E294">
        <v>25.6</v>
      </c>
      <c r="F294">
        <v>2000</v>
      </c>
    </row>
    <row r="295" spans="1:6" x14ac:dyDescent="0.35">
      <c r="A295" s="6" t="s">
        <v>193</v>
      </c>
      <c r="B295" t="s">
        <v>73</v>
      </c>
      <c r="C295">
        <v>2012</v>
      </c>
      <c r="D295" s="3">
        <v>6.7</v>
      </c>
      <c r="E295">
        <v>25.2</v>
      </c>
      <c r="F295">
        <v>2423.81</v>
      </c>
    </row>
    <row r="296" spans="1:6" x14ac:dyDescent="0.35">
      <c r="A296" s="6" t="s">
        <v>194</v>
      </c>
      <c r="B296" t="s">
        <v>73</v>
      </c>
      <c r="C296">
        <v>2012</v>
      </c>
      <c r="D296" s="3">
        <v>5.3</v>
      </c>
      <c r="E296">
        <v>23.5</v>
      </c>
      <c r="F296">
        <v>1478.99</v>
      </c>
    </row>
    <row r="297" spans="1:6" x14ac:dyDescent="0.35">
      <c r="A297" s="6" t="s">
        <v>157</v>
      </c>
      <c r="B297" t="s">
        <v>73</v>
      </c>
      <c r="C297">
        <v>2012</v>
      </c>
      <c r="D297" s="3">
        <v>25</v>
      </c>
      <c r="E297">
        <v>23</v>
      </c>
      <c r="F297">
        <v>1327.56</v>
      </c>
    </row>
    <row r="298" spans="1:6" x14ac:dyDescent="0.35">
      <c r="A298" s="6" t="s">
        <v>205</v>
      </c>
      <c r="B298" t="s">
        <v>73</v>
      </c>
      <c r="C298">
        <v>2012</v>
      </c>
      <c r="D298" s="3">
        <v>1.6</v>
      </c>
      <c r="E298">
        <v>24.2</v>
      </c>
      <c r="F298">
        <v>1600</v>
      </c>
    </row>
    <row r="299" spans="1:6" x14ac:dyDescent="0.35">
      <c r="A299" s="6" t="s">
        <v>158</v>
      </c>
      <c r="B299" t="s">
        <v>73</v>
      </c>
      <c r="C299">
        <v>2012</v>
      </c>
      <c r="D299" s="3">
        <v>16.7</v>
      </c>
      <c r="E299">
        <v>22.9</v>
      </c>
      <c r="F299">
        <v>1700</v>
      </c>
    </row>
    <row r="300" spans="1:6" x14ac:dyDescent="0.35">
      <c r="A300" s="6" t="s">
        <v>187</v>
      </c>
      <c r="B300" t="s">
        <v>73</v>
      </c>
      <c r="C300">
        <v>2012</v>
      </c>
      <c r="D300" s="3">
        <v>106.5</v>
      </c>
      <c r="E300">
        <v>24.5</v>
      </c>
      <c r="F300">
        <v>1562.76</v>
      </c>
    </row>
    <row r="301" spans="1:6" x14ac:dyDescent="0.35">
      <c r="A301" s="6" t="s">
        <v>195</v>
      </c>
      <c r="B301" t="s">
        <v>73</v>
      </c>
      <c r="C301">
        <v>2012</v>
      </c>
      <c r="D301" s="3">
        <v>1.9</v>
      </c>
      <c r="E301">
        <v>24.7</v>
      </c>
      <c r="F301">
        <v>1700</v>
      </c>
    </row>
    <row r="302" spans="1:6" x14ac:dyDescent="0.35">
      <c r="A302" s="6" t="s">
        <v>159</v>
      </c>
      <c r="B302" t="s">
        <v>73</v>
      </c>
      <c r="C302">
        <v>2012</v>
      </c>
      <c r="D302" s="3">
        <v>38.6</v>
      </c>
      <c r="E302">
        <v>24.1</v>
      </c>
      <c r="F302">
        <v>0</v>
      </c>
    </row>
    <row r="303" spans="1:6" x14ac:dyDescent="0.35">
      <c r="A303" s="6" t="s">
        <v>188</v>
      </c>
      <c r="B303" t="s">
        <v>73</v>
      </c>
      <c r="C303">
        <v>2012</v>
      </c>
      <c r="D303" s="3">
        <v>194.2</v>
      </c>
      <c r="E303">
        <v>25</v>
      </c>
      <c r="F303">
        <v>1373.1</v>
      </c>
    </row>
    <row r="304" spans="1:6" x14ac:dyDescent="0.35">
      <c r="A304" s="6" t="s">
        <v>162</v>
      </c>
      <c r="B304" t="s">
        <v>73</v>
      </c>
      <c r="C304">
        <v>2012</v>
      </c>
      <c r="D304" s="3">
        <v>22.3</v>
      </c>
      <c r="E304">
        <v>24.5</v>
      </c>
      <c r="F304">
        <v>2000</v>
      </c>
    </row>
    <row r="305" spans="1:6" x14ac:dyDescent="0.35">
      <c r="A305" s="6" t="s">
        <v>163</v>
      </c>
      <c r="B305" t="s">
        <v>73</v>
      </c>
      <c r="C305">
        <v>2012</v>
      </c>
      <c r="D305" s="3">
        <v>42.6</v>
      </c>
      <c r="E305">
        <v>23.9</v>
      </c>
      <c r="F305">
        <v>1141.7</v>
      </c>
    </row>
    <row r="306" spans="1:6" x14ac:dyDescent="0.35">
      <c r="A306" s="6" t="s">
        <v>164</v>
      </c>
      <c r="B306" t="s">
        <v>73</v>
      </c>
      <c r="C306">
        <v>2012</v>
      </c>
      <c r="D306" s="3">
        <v>139.9</v>
      </c>
      <c r="E306">
        <v>21.9</v>
      </c>
      <c r="F306">
        <v>800.84</v>
      </c>
    </row>
    <row r="307" spans="1:6" x14ac:dyDescent="0.35">
      <c r="A307" s="6" t="s">
        <v>196</v>
      </c>
      <c r="B307" t="s">
        <v>73</v>
      </c>
      <c r="C307">
        <v>2012</v>
      </c>
      <c r="D307" s="3">
        <v>2.2000000000000002</v>
      </c>
      <c r="E307">
        <v>24</v>
      </c>
      <c r="F307">
        <v>0</v>
      </c>
    </row>
    <row r="308" spans="1:6" x14ac:dyDescent="0.35">
      <c r="A308" s="6" t="s">
        <v>197</v>
      </c>
      <c r="B308" t="s">
        <v>73</v>
      </c>
      <c r="C308">
        <v>2012</v>
      </c>
      <c r="D308" s="3">
        <v>6.7</v>
      </c>
      <c r="E308">
        <v>25.2</v>
      </c>
      <c r="F308">
        <v>900</v>
      </c>
    </row>
    <row r="309" spans="1:6" x14ac:dyDescent="0.35">
      <c r="A309" s="6" t="s">
        <v>165</v>
      </c>
      <c r="B309" t="s">
        <v>73</v>
      </c>
      <c r="C309">
        <v>2012</v>
      </c>
      <c r="D309" s="3">
        <v>571.1</v>
      </c>
      <c r="E309">
        <v>22.4</v>
      </c>
      <c r="F309">
        <v>603.92999999999995</v>
      </c>
    </row>
    <row r="310" spans="1:6" x14ac:dyDescent="0.35">
      <c r="A310" s="6" t="s">
        <v>166</v>
      </c>
      <c r="B310" t="s">
        <v>73</v>
      </c>
      <c r="C310">
        <v>2012</v>
      </c>
      <c r="D310" s="3">
        <v>48</v>
      </c>
      <c r="E310">
        <v>24.5</v>
      </c>
      <c r="F310">
        <v>1188.81</v>
      </c>
    </row>
    <row r="311" spans="1:6" x14ac:dyDescent="0.35">
      <c r="A311" s="6" t="s">
        <v>168</v>
      </c>
      <c r="B311" t="s">
        <v>73</v>
      </c>
      <c r="C311">
        <v>2012</v>
      </c>
      <c r="D311" s="3">
        <v>706.1</v>
      </c>
      <c r="E311">
        <v>26.3</v>
      </c>
      <c r="F311">
        <v>500</v>
      </c>
    </row>
    <row r="312" spans="1:6" x14ac:dyDescent="0.35">
      <c r="A312" s="6" t="s">
        <v>169</v>
      </c>
      <c r="B312" t="s">
        <v>73</v>
      </c>
      <c r="C312">
        <v>2012</v>
      </c>
      <c r="D312" s="3">
        <v>0.6</v>
      </c>
      <c r="E312">
        <v>20.8</v>
      </c>
      <c r="F312">
        <v>1800</v>
      </c>
    </row>
    <row r="313" spans="1:6" x14ac:dyDescent="0.35">
      <c r="A313" s="5" t="s">
        <v>198</v>
      </c>
      <c r="B313" t="s">
        <v>73</v>
      </c>
      <c r="C313">
        <v>2012</v>
      </c>
      <c r="D313" s="3">
        <v>7.3</v>
      </c>
      <c r="E313">
        <v>23</v>
      </c>
      <c r="F313">
        <v>1250</v>
      </c>
    </row>
    <row r="314" spans="1:6" x14ac:dyDescent="0.35">
      <c r="A314" s="6" t="s">
        <v>170</v>
      </c>
      <c r="B314" t="s">
        <v>73</v>
      </c>
      <c r="C314">
        <v>2012</v>
      </c>
      <c r="D314" s="3">
        <v>413.5</v>
      </c>
      <c r="E314">
        <v>23.9</v>
      </c>
      <c r="F314">
        <v>557.71</v>
      </c>
    </row>
    <row r="315" spans="1:6" x14ac:dyDescent="0.35">
      <c r="A315" s="6" t="s">
        <v>171</v>
      </c>
      <c r="B315" t="s">
        <v>73</v>
      </c>
      <c r="C315">
        <v>2012</v>
      </c>
      <c r="D315" s="3">
        <v>148.1</v>
      </c>
      <c r="E315">
        <v>26.2</v>
      </c>
      <c r="F315">
        <v>538.17999999999995</v>
      </c>
    </row>
    <row r="316" spans="1:6" x14ac:dyDescent="0.35">
      <c r="A316" s="6" t="s">
        <v>199</v>
      </c>
      <c r="B316" t="s">
        <v>73</v>
      </c>
      <c r="C316">
        <v>2012</v>
      </c>
      <c r="D316" s="3">
        <v>27.8</v>
      </c>
      <c r="E316">
        <v>23.9</v>
      </c>
      <c r="F316">
        <v>1283.95</v>
      </c>
    </row>
    <row r="317" spans="1:6" x14ac:dyDescent="0.35">
      <c r="A317" s="6" t="s">
        <v>172</v>
      </c>
      <c r="B317" t="s">
        <v>73</v>
      </c>
      <c r="C317">
        <v>2012</v>
      </c>
      <c r="D317" s="3">
        <v>101.5</v>
      </c>
      <c r="E317">
        <v>23</v>
      </c>
      <c r="F317">
        <v>591.70000000000005</v>
      </c>
    </row>
    <row r="318" spans="1:6" x14ac:dyDescent="0.35">
      <c r="A318" t="s">
        <v>177</v>
      </c>
      <c r="B318" t="s">
        <v>28</v>
      </c>
      <c r="C318">
        <v>2011</v>
      </c>
      <c r="D318">
        <v>125.6</v>
      </c>
      <c r="E318">
        <v>22.6</v>
      </c>
      <c r="F318">
        <v>1964.13</v>
      </c>
    </row>
    <row r="319" spans="1:6" x14ac:dyDescent="0.35">
      <c r="A319" t="s">
        <v>136</v>
      </c>
      <c r="B319" t="s">
        <v>28</v>
      </c>
      <c r="C319">
        <v>2011</v>
      </c>
      <c r="D319">
        <v>26.3</v>
      </c>
      <c r="E319">
        <v>21.5</v>
      </c>
      <c r="F319">
        <v>1100</v>
      </c>
    </row>
    <row r="320" spans="1:6" x14ac:dyDescent="0.35">
      <c r="A320" t="s">
        <v>137</v>
      </c>
      <c r="B320" t="s">
        <v>28</v>
      </c>
      <c r="C320">
        <v>2011</v>
      </c>
      <c r="D320">
        <v>13.8</v>
      </c>
      <c r="E320">
        <v>20.3</v>
      </c>
      <c r="F320">
        <v>1846.15</v>
      </c>
    </row>
    <row r="321" spans="1:6" x14ac:dyDescent="0.35">
      <c r="A321" t="s">
        <v>138</v>
      </c>
      <c r="B321" t="s">
        <v>28</v>
      </c>
      <c r="C321">
        <v>2011</v>
      </c>
      <c r="D321">
        <v>31.6</v>
      </c>
      <c r="E321">
        <v>22.9</v>
      </c>
      <c r="F321">
        <v>1672.1</v>
      </c>
    </row>
    <row r="322" spans="1:6" x14ac:dyDescent="0.35">
      <c r="A322" t="s">
        <v>178</v>
      </c>
      <c r="B322" t="s">
        <v>28</v>
      </c>
      <c r="C322">
        <v>2011</v>
      </c>
      <c r="D322">
        <v>19.3</v>
      </c>
      <c r="E322">
        <v>20.5</v>
      </c>
      <c r="F322">
        <v>0</v>
      </c>
    </row>
    <row r="323" spans="1:6" x14ac:dyDescent="0.35">
      <c r="A323" t="s">
        <v>189</v>
      </c>
      <c r="B323" t="s">
        <v>28</v>
      </c>
      <c r="C323">
        <v>2011</v>
      </c>
      <c r="D323">
        <v>3.2</v>
      </c>
      <c r="E323">
        <v>31.4</v>
      </c>
      <c r="F323">
        <v>550</v>
      </c>
    </row>
    <row r="324" spans="1:6" x14ac:dyDescent="0.35">
      <c r="A324" t="s">
        <v>141</v>
      </c>
      <c r="B324" t="s">
        <v>28</v>
      </c>
      <c r="C324">
        <v>2011</v>
      </c>
      <c r="D324">
        <v>20.7</v>
      </c>
      <c r="E324">
        <v>23.1</v>
      </c>
      <c r="F324">
        <v>2027.7</v>
      </c>
    </row>
    <row r="325" spans="1:6" x14ac:dyDescent="0.35">
      <c r="A325" t="s">
        <v>180</v>
      </c>
      <c r="B325" t="s">
        <v>28</v>
      </c>
      <c r="C325">
        <v>2011</v>
      </c>
      <c r="D325">
        <v>37.5</v>
      </c>
      <c r="E325">
        <v>23.6</v>
      </c>
      <c r="F325">
        <v>754.11</v>
      </c>
    </row>
    <row r="326" spans="1:6" x14ac:dyDescent="0.35">
      <c r="A326" t="s">
        <v>181</v>
      </c>
      <c r="B326" t="s">
        <v>28</v>
      </c>
      <c r="C326">
        <v>2011</v>
      </c>
      <c r="D326">
        <v>19.5</v>
      </c>
      <c r="E326">
        <v>21.7</v>
      </c>
      <c r="F326">
        <v>2087.44</v>
      </c>
    </row>
    <row r="327" spans="1:6" x14ac:dyDescent="0.35">
      <c r="A327" t="s">
        <v>143</v>
      </c>
      <c r="B327" t="s">
        <v>28</v>
      </c>
      <c r="C327">
        <v>2011</v>
      </c>
      <c r="D327">
        <v>13.2</v>
      </c>
      <c r="E327">
        <v>21.8</v>
      </c>
      <c r="F327">
        <v>2418.86</v>
      </c>
    </row>
    <row r="328" spans="1:6" x14ac:dyDescent="0.35">
      <c r="A328" t="s">
        <v>182</v>
      </c>
      <c r="B328" t="s">
        <v>28</v>
      </c>
      <c r="C328">
        <v>2011</v>
      </c>
      <c r="D328">
        <v>13.7</v>
      </c>
      <c r="E328">
        <v>22.1</v>
      </c>
      <c r="F328">
        <v>1990.29</v>
      </c>
    </row>
    <row r="329" spans="1:6" x14ac:dyDescent="0.35">
      <c r="A329" t="s">
        <v>190</v>
      </c>
      <c r="B329" t="s">
        <v>28</v>
      </c>
      <c r="C329">
        <v>2011</v>
      </c>
      <c r="D329">
        <v>17.399999999999999</v>
      </c>
      <c r="E329">
        <v>22.2</v>
      </c>
      <c r="F329">
        <v>0</v>
      </c>
    </row>
    <row r="330" spans="1:6" x14ac:dyDescent="0.35">
      <c r="A330" t="s">
        <v>145</v>
      </c>
      <c r="B330" t="s">
        <v>28</v>
      </c>
      <c r="C330">
        <v>2011</v>
      </c>
      <c r="D330">
        <v>11.4</v>
      </c>
      <c r="E330">
        <v>19.8</v>
      </c>
      <c r="F330">
        <v>0</v>
      </c>
    </row>
    <row r="331" spans="1:6" x14ac:dyDescent="0.35">
      <c r="A331" t="s">
        <v>146</v>
      </c>
      <c r="B331" t="s">
        <v>28</v>
      </c>
      <c r="C331">
        <v>2011</v>
      </c>
      <c r="D331">
        <v>18.600000000000001</v>
      </c>
      <c r="E331">
        <v>21.7</v>
      </c>
      <c r="F331">
        <v>1072.58</v>
      </c>
    </row>
    <row r="332" spans="1:6" x14ac:dyDescent="0.35">
      <c r="A332" t="s">
        <v>183</v>
      </c>
      <c r="B332" t="s">
        <v>28</v>
      </c>
      <c r="C332">
        <v>2011</v>
      </c>
      <c r="D332">
        <v>308.8</v>
      </c>
      <c r="E332">
        <v>22.7</v>
      </c>
      <c r="F332">
        <v>837.54</v>
      </c>
    </row>
    <row r="333" spans="1:6" x14ac:dyDescent="0.35">
      <c r="A333" t="s">
        <v>148</v>
      </c>
      <c r="B333" t="s">
        <v>28</v>
      </c>
      <c r="C333">
        <v>2011</v>
      </c>
      <c r="D333">
        <v>34.200000000000003</v>
      </c>
      <c r="E333">
        <v>22.2</v>
      </c>
      <c r="F333">
        <v>2122.35</v>
      </c>
    </row>
    <row r="334" spans="1:6" x14ac:dyDescent="0.35">
      <c r="A334" s="6" t="s">
        <v>150</v>
      </c>
      <c r="B334" t="s">
        <v>73</v>
      </c>
      <c r="C334">
        <v>2011</v>
      </c>
      <c r="D334" s="3">
        <v>16.2</v>
      </c>
      <c r="E334">
        <v>24.8</v>
      </c>
      <c r="F334">
        <v>2032.09</v>
      </c>
    </row>
    <row r="335" spans="1:6" x14ac:dyDescent="0.35">
      <c r="A335" s="6" t="s">
        <v>191</v>
      </c>
      <c r="B335" t="s">
        <v>73</v>
      </c>
      <c r="C335">
        <v>2011</v>
      </c>
      <c r="D335" s="3">
        <v>20.5</v>
      </c>
      <c r="E335">
        <v>25.5</v>
      </c>
      <c r="F335">
        <v>1234.33</v>
      </c>
    </row>
    <row r="336" spans="1:6" x14ac:dyDescent="0.35">
      <c r="A336" s="6" t="s">
        <v>152</v>
      </c>
      <c r="B336" t="s">
        <v>73</v>
      </c>
      <c r="C336">
        <v>2011</v>
      </c>
      <c r="D336" s="3">
        <v>432.7</v>
      </c>
      <c r="E336">
        <v>24.3</v>
      </c>
      <c r="F336">
        <v>400</v>
      </c>
    </row>
    <row r="337" spans="1:6" x14ac:dyDescent="0.35">
      <c r="A337" s="6" t="s">
        <v>203</v>
      </c>
      <c r="B337" t="s">
        <v>73</v>
      </c>
      <c r="C337">
        <v>2011</v>
      </c>
      <c r="D337" s="3">
        <v>0</v>
      </c>
      <c r="E337">
        <v>0</v>
      </c>
      <c r="F337">
        <v>0</v>
      </c>
    </row>
    <row r="338" spans="1:6" x14ac:dyDescent="0.35">
      <c r="A338" s="6" t="s">
        <v>153</v>
      </c>
      <c r="B338" t="s">
        <v>73</v>
      </c>
      <c r="C338">
        <v>2011</v>
      </c>
      <c r="D338" s="3">
        <v>19.8</v>
      </c>
      <c r="E338">
        <v>23.3</v>
      </c>
      <c r="F338">
        <v>2000</v>
      </c>
    </row>
    <row r="339" spans="1:6" x14ac:dyDescent="0.35">
      <c r="A339" s="5" t="s">
        <v>204</v>
      </c>
      <c r="B339" t="s">
        <v>73</v>
      </c>
      <c r="C339">
        <v>2011</v>
      </c>
      <c r="D339" s="3">
        <v>0.2</v>
      </c>
      <c r="E339">
        <v>18</v>
      </c>
      <c r="F339">
        <v>0</v>
      </c>
    </row>
    <row r="340" spans="1:6" x14ac:dyDescent="0.35">
      <c r="A340" s="6" t="s">
        <v>155</v>
      </c>
      <c r="B340" t="s">
        <v>73</v>
      </c>
      <c r="C340">
        <v>2011</v>
      </c>
      <c r="D340" s="3">
        <v>7.2</v>
      </c>
      <c r="E340">
        <v>26.7</v>
      </c>
      <c r="F340">
        <v>1056.1300000000001</v>
      </c>
    </row>
    <row r="341" spans="1:6" x14ac:dyDescent="0.35">
      <c r="A341" s="6" t="s">
        <v>192</v>
      </c>
      <c r="B341" t="s">
        <v>73</v>
      </c>
      <c r="C341">
        <v>2011</v>
      </c>
      <c r="D341" s="3">
        <v>5.4</v>
      </c>
      <c r="E341">
        <v>25.5</v>
      </c>
      <c r="F341">
        <v>1468.46</v>
      </c>
    </row>
    <row r="342" spans="1:6" x14ac:dyDescent="0.35">
      <c r="A342" s="6" t="s">
        <v>156</v>
      </c>
      <c r="B342" t="s">
        <v>73</v>
      </c>
      <c r="C342">
        <v>2011</v>
      </c>
      <c r="D342" s="3">
        <v>19.600000000000001</v>
      </c>
      <c r="E342">
        <v>24.7</v>
      </c>
      <c r="F342">
        <v>0</v>
      </c>
    </row>
    <row r="343" spans="1:6" x14ac:dyDescent="0.35">
      <c r="A343" s="6" t="s">
        <v>193</v>
      </c>
      <c r="B343" t="s">
        <v>73</v>
      </c>
      <c r="C343">
        <v>2011</v>
      </c>
      <c r="D343" s="3">
        <v>7.1</v>
      </c>
      <c r="E343">
        <v>23.4</v>
      </c>
      <c r="F343">
        <v>2151.2800000000002</v>
      </c>
    </row>
    <row r="344" spans="1:6" x14ac:dyDescent="0.35">
      <c r="A344" s="6" t="s">
        <v>194</v>
      </c>
      <c r="B344" t="s">
        <v>73</v>
      </c>
      <c r="C344">
        <v>2011</v>
      </c>
      <c r="D344" s="3">
        <v>4.4000000000000004</v>
      </c>
      <c r="E344">
        <v>22.5</v>
      </c>
      <c r="F344">
        <v>1758.75</v>
      </c>
    </row>
    <row r="345" spans="1:6" x14ac:dyDescent="0.35">
      <c r="A345" s="6" t="s">
        <v>157</v>
      </c>
      <c r="B345" t="s">
        <v>73</v>
      </c>
      <c r="C345">
        <v>2011</v>
      </c>
      <c r="D345" s="3">
        <v>15</v>
      </c>
      <c r="E345">
        <v>25.4</v>
      </c>
      <c r="F345">
        <v>1638.42</v>
      </c>
    </row>
    <row r="346" spans="1:6" x14ac:dyDescent="0.35">
      <c r="A346" s="6" t="s">
        <v>205</v>
      </c>
      <c r="B346" t="s">
        <v>73</v>
      </c>
      <c r="C346">
        <v>2011</v>
      </c>
      <c r="D346" s="3">
        <v>30.3</v>
      </c>
      <c r="E346">
        <v>21.1</v>
      </c>
      <c r="F346">
        <v>600</v>
      </c>
    </row>
    <row r="347" spans="1:6" x14ac:dyDescent="0.35">
      <c r="A347" s="6" t="s">
        <v>158</v>
      </c>
      <c r="B347" t="s">
        <v>73</v>
      </c>
      <c r="C347">
        <v>2011</v>
      </c>
      <c r="D347" s="3">
        <v>17</v>
      </c>
      <c r="E347">
        <v>22.7</v>
      </c>
      <c r="F347">
        <v>1452.7</v>
      </c>
    </row>
    <row r="348" spans="1:6" x14ac:dyDescent="0.35">
      <c r="A348" s="6" t="s">
        <v>187</v>
      </c>
      <c r="B348" t="s">
        <v>73</v>
      </c>
      <c r="C348">
        <v>2011</v>
      </c>
      <c r="D348" s="3">
        <v>84.7</v>
      </c>
      <c r="E348">
        <v>24.4</v>
      </c>
      <c r="F348">
        <v>1266.99</v>
      </c>
    </row>
    <row r="349" spans="1:6" x14ac:dyDescent="0.35">
      <c r="A349" s="6" t="s">
        <v>195</v>
      </c>
      <c r="B349" t="s">
        <v>73</v>
      </c>
      <c r="C349">
        <v>2011</v>
      </c>
      <c r="D349" s="3">
        <v>6.7</v>
      </c>
      <c r="E349">
        <v>20.2</v>
      </c>
      <c r="F349">
        <v>2315.39</v>
      </c>
    </row>
    <row r="350" spans="1:6" x14ac:dyDescent="0.35">
      <c r="A350" s="6" t="s">
        <v>159</v>
      </c>
      <c r="B350" t="s">
        <v>73</v>
      </c>
      <c r="C350">
        <v>2011</v>
      </c>
      <c r="D350" s="3">
        <v>31.3</v>
      </c>
      <c r="E350">
        <v>23</v>
      </c>
      <c r="F350">
        <v>0</v>
      </c>
    </row>
    <row r="351" spans="1:6" x14ac:dyDescent="0.35">
      <c r="A351" s="6" t="s">
        <v>188</v>
      </c>
      <c r="B351" t="s">
        <v>73</v>
      </c>
      <c r="C351">
        <v>2011</v>
      </c>
      <c r="D351" s="3">
        <v>158.6</v>
      </c>
      <c r="E351">
        <v>24.2</v>
      </c>
      <c r="F351">
        <v>1329.63</v>
      </c>
    </row>
    <row r="352" spans="1:6" x14ac:dyDescent="0.35">
      <c r="A352" s="6" t="s">
        <v>162</v>
      </c>
      <c r="B352" t="s">
        <v>73</v>
      </c>
      <c r="C352">
        <v>2011</v>
      </c>
      <c r="D352" s="3">
        <v>19.3</v>
      </c>
      <c r="E352">
        <v>24.4</v>
      </c>
      <c r="F352">
        <v>2000</v>
      </c>
    </row>
    <row r="353" spans="1:6" x14ac:dyDescent="0.35">
      <c r="A353" s="6" t="s">
        <v>163</v>
      </c>
      <c r="B353" t="s">
        <v>73</v>
      </c>
      <c r="C353">
        <v>2011</v>
      </c>
      <c r="D353" s="3">
        <v>61.1</v>
      </c>
      <c r="E353">
        <v>23.6</v>
      </c>
      <c r="F353">
        <v>1023.51</v>
      </c>
    </row>
    <row r="354" spans="1:6" x14ac:dyDescent="0.35">
      <c r="A354" s="6" t="s">
        <v>164</v>
      </c>
      <c r="B354" t="s">
        <v>73</v>
      </c>
      <c r="C354">
        <v>2011</v>
      </c>
      <c r="D354" s="3">
        <v>25.9</v>
      </c>
      <c r="E354">
        <v>23.4</v>
      </c>
      <c r="F354">
        <v>1093.3900000000001</v>
      </c>
    </row>
    <row r="355" spans="1:6" x14ac:dyDescent="0.35">
      <c r="A355" s="6" t="s">
        <v>196</v>
      </c>
      <c r="B355" t="s">
        <v>73</v>
      </c>
      <c r="C355">
        <v>2011</v>
      </c>
      <c r="D355" s="3">
        <v>2</v>
      </c>
      <c r="E355">
        <v>23</v>
      </c>
      <c r="F355">
        <v>0</v>
      </c>
    </row>
    <row r="356" spans="1:6" x14ac:dyDescent="0.35">
      <c r="A356" s="6" t="s">
        <v>197</v>
      </c>
      <c r="B356" t="s">
        <v>73</v>
      </c>
      <c r="C356">
        <v>2011</v>
      </c>
      <c r="D356" s="3">
        <v>8.8000000000000007</v>
      </c>
      <c r="E356">
        <v>24.6</v>
      </c>
      <c r="F356">
        <v>1142.8599999999999</v>
      </c>
    </row>
    <row r="357" spans="1:6" x14ac:dyDescent="0.35">
      <c r="A357" s="6" t="s">
        <v>165</v>
      </c>
      <c r="B357" t="s">
        <v>73</v>
      </c>
      <c r="C357">
        <v>2011</v>
      </c>
      <c r="D357" s="3">
        <v>591.79999999999995</v>
      </c>
      <c r="E357">
        <v>20.2</v>
      </c>
      <c r="F357">
        <v>500.07</v>
      </c>
    </row>
    <row r="358" spans="1:6" x14ac:dyDescent="0.35">
      <c r="A358" s="6" t="s">
        <v>166</v>
      </c>
      <c r="B358" t="s">
        <v>73</v>
      </c>
      <c r="C358">
        <v>2011</v>
      </c>
      <c r="D358" s="3">
        <v>68.900000000000006</v>
      </c>
      <c r="E358">
        <v>24.3</v>
      </c>
      <c r="F358">
        <v>1285.08</v>
      </c>
    </row>
    <row r="359" spans="1:6" x14ac:dyDescent="0.35">
      <c r="A359" s="6" t="s">
        <v>168</v>
      </c>
      <c r="B359" t="s">
        <v>73</v>
      </c>
      <c r="C359">
        <v>2011</v>
      </c>
      <c r="D359" s="3">
        <v>692.9</v>
      </c>
      <c r="E359">
        <v>26</v>
      </c>
      <c r="F359">
        <v>400</v>
      </c>
    </row>
    <row r="360" spans="1:6" x14ac:dyDescent="0.35">
      <c r="A360" s="6" t="s">
        <v>169</v>
      </c>
      <c r="B360" t="s">
        <v>73</v>
      </c>
      <c r="C360">
        <v>2011</v>
      </c>
      <c r="D360" s="3">
        <v>0</v>
      </c>
      <c r="E360">
        <v>0</v>
      </c>
      <c r="F360">
        <v>0</v>
      </c>
    </row>
    <row r="361" spans="1:6" x14ac:dyDescent="0.35">
      <c r="A361" s="6" t="s">
        <v>198</v>
      </c>
      <c r="B361" t="s">
        <v>73</v>
      </c>
      <c r="C361">
        <v>2011</v>
      </c>
      <c r="D361" s="3">
        <v>2.8</v>
      </c>
      <c r="E361">
        <v>23.9</v>
      </c>
      <c r="F361">
        <v>1250</v>
      </c>
    </row>
    <row r="362" spans="1:6" x14ac:dyDescent="0.35">
      <c r="A362" s="6" t="s">
        <v>170</v>
      </c>
      <c r="B362" t="s">
        <v>73</v>
      </c>
      <c r="C362">
        <v>2011</v>
      </c>
      <c r="D362" s="3">
        <v>584.4</v>
      </c>
      <c r="E362">
        <v>24.9</v>
      </c>
      <c r="F362">
        <v>459.82</v>
      </c>
    </row>
    <row r="363" spans="1:6" x14ac:dyDescent="0.35">
      <c r="A363" s="6" t="s">
        <v>171</v>
      </c>
      <c r="B363" t="s">
        <v>73</v>
      </c>
      <c r="C363">
        <v>2011</v>
      </c>
      <c r="D363" s="3">
        <v>100.1</v>
      </c>
      <c r="E363">
        <v>26</v>
      </c>
      <c r="F363">
        <v>710.84</v>
      </c>
    </row>
    <row r="364" spans="1:6" x14ac:dyDescent="0.35">
      <c r="A364" s="6" t="s">
        <v>199</v>
      </c>
      <c r="B364" t="s">
        <v>73</v>
      </c>
      <c r="C364">
        <v>2011</v>
      </c>
      <c r="D364" s="3">
        <v>8.6999999999999993</v>
      </c>
      <c r="E364">
        <v>23.7</v>
      </c>
      <c r="F364">
        <v>1148.28</v>
      </c>
    </row>
    <row r="365" spans="1:6" x14ac:dyDescent="0.35">
      <c r="A365" s="6" t="s">
        <v>172</v>
      </c>
      <c r="B365" t="s">
        <v>73</v>
      </c>
      <c r="C365">
        <v>2011</v>
      </c>
      <c r="D365" s="3">
        <v>38.9</v>
      </c>
      <c r="E365">
        <v>23.1</v>
      </c>
      <c r="F365">
        <v>647.62</v>
      </c>
    </row>
    <row r="366" spans="1:6" x14ac:dyDescent="0.35">
      <c r="A366" t="s">
        <v>177</v>
      </c>
      <c r="B366" t="s">
        <v>28</v>
      </c>
      <c r="C366">
        <v>2010</v>
      </c>
      <c r="D366">
        <v>92.1</v>
      </c>
      <c r="E366">
        <v>23</v>
      </c>
      <c r="F366">
        <v>2021.58</v>
      </c>
    </row>
    <row r="367" spans="1:6" x14ac:dyDescent="0.35">
      <c r="A367" t="s">
        <v>136</v>
      </c>
      <c r="B367" t="s">
        <v>28</v>
      </c>
      <c r="C367">
        <v>2010</v>
      </c>
      <c r="D367">
        <v>15.6</v>
      </c>
      <c r="E367">
        <v>21.9</v>
      </c>
      <c r="F367">
        <v>1100</v>
      </c>
    </row>
    <row r="368" spans="1:6" x14ac:dyDescent="0.35">
      <c r="A368" t="s">
        <v>138</v>
      </c>
      <c r="B368" t="s">
        <v>28</v>
      </c>
      <c r="C368">
        <v>2010</v>
      </c>
      <c r="D368">
        <v>55.9</v>
      </c>
      <c r="E368">
        <v>22.7</v>
      </c>
      <c r="F368">
        <v>1628.73</v>
      </c>
    </row>
    <row r="369" spans="1:6" x14ac:dyDescent="0.35">
      <c r="A369" t="s">
        <v>178</v>
      </c>
      <c r="B369" t="s">
        <v>28</v>
      </c>
      <c r="C369">
        <v>2010</v>
      </c>
      <c r="D369">
        <v>17.5</v>
      </c>
      <c r="E369">
        <v>19.899999999999999</v>
      </c>
      <c r="F369">
        <v>0</v>
      </c>
    </row>
    <row r="370" spans="1:6" x14ac:dyDescent="0.35">
      <c r="A370" t="s">
        <v>139</v>
      </c>
      <c r="B370" t="s">
        <v>28</v>
      </c>
      <c r="C370">
        <v>2010</v>
      </c>
      <c r="D370">
        <v>45.9</v>
      </c>
      <c r="E370">
        <v>22.1</v>
      </c>
      <c r="F370">
        <v>658.76</v>
      </c>
    </row>
    <row r="371" spans="1:6" x14ac:dyDescent="0.35">
      <c r="A371" t="s">
        <v>189</v>
      </c>
      <c r="B371" t="s">
        <v>28</v>
      </c>
      <c r="C371">
        <v>2010</v>
      </c>
      <c r="D371">
        <v>0.6</v>
      </c>
      <c r="E371">
        <v>38.9</v>
      </c>
      <c r="F371">
        <v>0</v>
      </c>
    </row>
    <row r="372" spans="1:6" x14ac:dyDescent="0.35">
      <c r="A372" t="s">
        <v>141</v>
      </c>
      <c r="B372" t="s">
        <v>28</v>
      </c>
      <c r="C372">
        <v>2010</v>
      </c>
      <c r="D372">
        <v>14.8</v>
      </c>
      <c r="E372">
        <v>22.5</v>
      </c>
      <c r="F372">
        <v>1998.42</v>
      </c>
    </row>
    <row r="373" spans="1:6" x14ac:dyDescent="0.35">
      <c r="A373" t="s">
        <v>180</v>
      </c>
      <c r="B373" t="s">
        <v>28</v>
      </c>
      <c r="C373">
        <v>2010</v>
      </c>
      <c r="D373">
        <v>45.5</v>
      </c>
      <c r="E373">
        <v>23.6</v>
      </c>
      <c r="F373">
        <v>820.05</v>
      </c>
    </row>
    <row r="374" spans="1:6" x14ac:dyDescent="0.35">
      <c r="A374" t="s">
        <v>181</v>
      </c>
      <c r="B374" t="s">
        <v>28</v>
      </c>
      <c r="C374">
        <v>2010</v>
      </c>
      <c r="D374">
        <v>25.9</v>
      </c>
      <c r="E374">
        <v>21.3</v>
      </c>
      <c r="F374">
        <v>2200</v>
      </c>
    </row>
    <row r="375" spans="1:6" x14ac:dyDescent="0.35">
      <c r="A375" t="s">
        <v>143</v>
      </c>
      <c r="B375" t="s">
        <v>28</v>
      </c>
      <c r="C375">
        <v>2010</v>
      </c>
      <c r="D375">
        <v>13.2</v>
      </c>
      <c r="E375">
        <v>22.8</v>
      </c>
      <c r="F375">
        <v>2500</v>
      </c>
    </row>
    <row r="376" spans="1:6" x14ac:dyDescent="0.35">
      <c r="A376" t="s">
        <v>182</v>
      </c>
      <c r="B376" t="s">
        <v>28</v>
      </c>
      <c r="C376">
        <v>2010</v>
      </c>
      <c r="D376">
        <v>8</v>
      </c>
      <c r="E376">
        <v>21.5</v>
      </c>
      <c r="F376">
        <v>1827.5</v>
      </c>
    </row>
    <row r="377" spans="1:6" x14ac:dyDescent="0.35">
      <c r="A377" t="s">
        <v>190</v>
      </c>
      <c r="B377" t="s">
        <v>28</v>
      </c>
      <c r="C377">
        <v>2010</v>
      </c>
      <c r="D377">
        <v>21.3</v>
      </c>
      <c r="E377">
        <v>22.8</v>
      </c>
      <c r="F377">
        <v>0</v>
      </c>
    </row>
    <row r="378" spans="1:6" x14ac:dyDescent="0.35">
      <c r="A378" t="s">
        <v>145</v>
      </c>
      <c r="B378" t="s">
        <v>28</v>
      </c>
      <c r="C378">
        <v>2010</v>
      </c>
      <c r="D378">
        <v>15.4</v>
      </c>
      <c r="E378">
        <v>22</v>
      </c>
      <c r="F378">
        <v>0</v>
      </c>
    </row>
    <row r="379" spans="1:6" x14ac:dyDescent="0.35">
      <c r="A379" t="s">
        <v>146</v>
      </c>
      <c r="B379" t="s">
        <v>28</v>
      </c>
      <c r="C379">
        <v>2010</v>
      </c>
      <c r="D379">
        <v>20.8</v>
      </c>
      <c r="E379">
        <v>20.5</v>
      </c>
      <c r="F379">
        <v>1113.6600000000001</v>
      </c>
    </row>
    <row r="380" spans="1:6" x14ac:dyDescent="0.35">
      <c r="A380" t="s">
        <v>183</v>
      </c>
      <c r="B380" t="s">
        <v>28</v>
      </c>
      <c r="C380">
        <v>2010</v>
      </c>
      <c r="D380">
        <v>343.9</v>
      </c>
      <c r="E380">
        <v>22.7</v>
      </c>
      <c r="F380">
        <v>1077.97</v>
      </c>
    </row>
    <row r="381" spans="1:6" x14ac:dyDescent="0.35">
      <c r="A381" t="s">
        <v>148</v>
      </c>
      <c r="B381" t="s">
        <v>28</v>
      </c>
      <c r="C381">
        <v>2010</v>
      </c>
      <c r="D381">
        <v>39.4</v>
      </c>
      <c r="E381">
        <v>24.5</v>
      </c>
      <c r="F381">
        <v>2234.38</v>
      </c>
    </row>
    <row r="382" spans="1:6" x14ac:dyDescent="0.35">
      <c r="A382" s="6" t="s">
        <v>150</v>
      </c>
      <c r="B382" t="s">
        <v>73</v>
      </c>
      <c r="C382">
        <v>2010</v>
      </c>
      <c r="D382" s="3">
        <v>17.5</v>
      </c>
      <c r="E382">
        <v>24.6</v>
      </c>
      <c r="F382">
        <v>2828.73</v>
      </c>
    </row>
    <row r="383" spans="1:6" x14ac:dyDescent="0.35">
      <c r="A383" s="6" t="s">
        <v>191</v>
      </c>
      <c r="B383" t="s">
        <v>73</v>
      </c>
      <c r="C383">
        <v>2010</v>
      </c>
      <c r="D383" s="3">
        <v>23.1</v>
      </c>
      <c r="E383">
        <v>24.9</v>
      </c>
      <c r="F383">
        <v>1309.52</v>
      </c>
    </row>
    <row r="384" spans="1:6" x14ac:dyDescent="0.35">
      <c r="A384" s="6" t="s">
        <v>152</v>
      </c>
      <c r="B384" t="s">
        <v>73</v>
      </c>
      <c r="C384">
        <v>2010</v>
      </c>
      <c r="D384" s="3">
        <v>446.5</v>
      </c>
      <c r="E384">
        <v>27.9</v>
      </c>
      <c r="F384">
        <v>300</v>
      </c>
    </row>
    <row r="385" spans="1:6" x14ac:dyDescent="0.35">
      <c r="A385" s="6" t="s">
        <v>203</v>
      </c>
      <c r="B385" t="s">
        <v>73</v>
      </c>
      <c r="C385">
        <v>2010</v>
      </c>
      <c r="D385" s="3">
        <v>1.3</v>
      </c>
      <c r="E385">
        <v>24</v>
      </c>
      <c r="F385">
        <v>1000</v>
      </c>
    </row>
    <row r="386" spans="1:6" x14ac:dyDescent="0.35">
      <c r="A386" s="6" t="s">
        <v>153</v>
      </c>
      <c r="B386" t="s">
        <v>73</v>
      </c>
      <c r="C386">
        <v>2010</v>
      </c>
      <c r="D386" s="3">
        <v>31.9</v>
      </c>
      <c r="E386">
        <v>24</v>
      </c>
      <c r="F386">
        <v>1558.44</v>
      </c>
    </row>
    <row r="387" spans="1:6" x14ac:dyDescent="0.35">
      <c r="A387" s="6" t="s">
        <v>204</v>
      </c>
      <c r="B387" t="s">
        <v>73</v>
      </c>
      <c r="C387">
        <v>2010</v>
      </c>
      <c r="D387" s="3">
        <v>7.9</v>
      </c>
      <c r="E387">
        <v>22.5</v>
      </c>
      <c r="F387">
        <v>600</v>
      </c>
    </row>
    <row r="388" spans="1:6" x14ac:dyDescent="0.35">
      <c r="A388" s="6" t="s">
        <v>155</v>
      </c>
      <c r="B388" t="s">
        <v>73</v>
      </c>
      <c r="C388">
        <v>2010</v>
      </c>
      <c r="D388" s="3">
        <v>10.4</v>
      </c>
      <c r="E388">
        <v>25.6</v>
      </c>
      <c r="F388">
        <v>723.44</v>
      </c>
    </row>
    <row r="389" spans="1:6" x14ac:dyDescent="0.35">
      <c r="A389" s="6" t="s">
        <v>192</v>
      </c>
      <c r="B389" t="s">
        <v>73</v>
      </c>
      <c r="C389">
        <v>2010</v>
      </c>
      <c r="D389" s="3">
        <v>7</v>
      </c>
      <c r="E389">
        <v>25.1</v>
      </c>
      <c r="F389">
        <v>1136.4100000000001</v>
      </c>
    </row>
    <row r="390" spans="1:6" x14ac:dyDescent="0.35">
      <c r="A390" s="6" t="s">
        <v>210</v>
      </c>
      <c r="B390" t="s">
        <v>73</v>
      </c>
      <c r="C390">
        <v>2010</v>
      </c>
      <c r="D390" s="3">
        <v>0</v>
      </c>
      <c r="E390">
        <v>0</v>
      </c>
      <c r="F390">
        <v>0</v>
      </c>
    </row>
    <row r="391" spans="1:6" x14ac:dyDescent="0.35">
      <c r="A391" s="6" t="s">
        <v>186</v>
      </c>
      <c r="B391" t="s">
        <v>73</v>
      </c>
      <c r="C391">
        <v>2010</v>
      </c>
      <c r="D391" s="3">
        <v>586.9</v>
      </c>
      <c r="E391">
        <v>21.6</v>
      </c>
      <c r="F391">
        <v>301.20999999999998</v>
      </c>
    </row>
    <row r="392" spans="1:6" x14ac:dyDescent="0.35">
      <c r="A392" s="6" t="s">
        <v>156</v>
      </c>
      <c r="B392" t="s">
        <v>73</v>
      </c>
      <c r="C392">
        <v>2010</v>
      </c>
      <c r="D392" s="3">
        <v>10.7</v>
      </c>
      <c r="E392">
        <v>24.8</v>
      </c>
      <c r="F392">
        <v>0</v>
      </c>
    </row>
    <row r="393" spans="1:6" x14ac:dyDescent="0.35">
      <c r="A393" s="6" t="s">
        <v>193</v>
      </c>
      <c r="B393" t="s">
        <v>73</v>
      </c>
      <c r="C393">
        <v>2010</v>
      </c>
      <c r="D393" s="3">
        <v>5.9</v>
      </c>
      <c r="E393">
        <v>23.8</v>
      </c>
      <c r="F393">
        <v>2216.2199999999998</v>
      </c>
    </row>
    <row r="394" spans="1:6" x14ac:dyDescent="0.35">
      <c r="A394" s="6" t="s">
        <v>194</v>
      </c>
      <c r="B394" t="s">
        <v>73</v>
      </c>
      <c r="C394">
        <v>2010</v>
      </c>
      <c r="D394" s="3">
        <v>5.5</v>
      </c>
      <c r="E394">
        <v>23.4</v>
      </c>
      <c r="F394">
        <v>1021.77</v>
      </c>
    </row>
    <row r="395" spans="1:6" x14ac:dyDescent="0.35">
      <c r="A395" s="6" t="s">
        <v>157</v>
      </c>
      <c r="B395" t="s">
        <v>73</v>
      </c>
      <c r="C395">
        <v>2010</v>
      </c>
      <c r="D395" s="3">
        <v>23.7</v>
      </c>
      <c r="E395">
        <v>24</v>
      </c>
      <c r="F395">
        <v>1212.67</v>
      </c>
    </row>
    <row r="396" spans="1:6" x14ac:dyDescent="0.35">
      <c r="A396" s="6" t="s">
        <v>158</v>
      </c>
      <c r="B396" t="s">
        <v>73</v>
      </c>
      <c r="C396">
        <v>2010</v>
      </c>
      <c r="D396" s="3">
        <v>7.3</v>
      </c>
      <c r="E396">
        <v>22.1</v>
      </c>
      <c r="F396">
        <v>1500</v>
      </c>
    </row>
    <row r="397" spans="1:6" x14ac:dyDescent="0.35">
      <c r="A397" s="6" t="s">
        <v>187</v>
      </c>
      <c r="B397" t="s">
        <v>73</v>
      </c>
      <c r="C397">
        <v>2010</v>
      </c>
      <c r="D397" s="3">
        <v>81.7</v>
      </c>
      <c r="E397">
        <v>25</v>
      </c>
      <c r="F397">
        <v>1146.3699999999999</v>
      </c>
    </row>
    <row r="398" spans="1:6" x14ac:dyDescent="0.35">
      <c r="A398" s="6" t="s">
        <v>195</v>
      </c>
      <c r="B398" t="s">
        <v>73</v>
      </c>
      <c r="C398">
        <v>2010</v>
      </c>
      <c r="D398" s="3">
        <v>4.5999999999999996</v>
      </c>
      <c r="E398">
        <v>21.7</v>
      </c>
      <c r="F398">
        <v>2026.09</v>
      </c>
    </row>
    <row r="399" spans="1:6" x14ac:dyDescent="0.35">
      <c r="A399" s="6" t="s">
        <v>159</v>
      </c>
      <c r="B399" t="s">
        <v>73</v>
      </c>
      <c r="C399">
        <v>2010</v>
      </c>
      <c r="D399" s="3">
        <v>23.3</v>
      </c>
      <c r="E399">
        <v>24.6</v>
      </c>
      <c r="F399">
        <v>0</v>
      </c>
    </row>
    <row r="400" spans="1:6" x14ac:dyDescent="0.35">
      <c r="A400" s="5" t="s">
        <v>162</v>
      </c>
      <c r="B400" t="s">
        <v>73</v>
      </c>
      <c r="C400">
        <v>2010</v>
      </c>
      <c r="D400" s="3">
        <v>22.1</v>
      </c>
      <c r="E400">
        <v>24.5</v>
      </c>
      <c r="F400">
        <v>2000</v>
      </c>
    </row>
    <row r="401" spans="1:6" x14ac:dyDescent="0.35">
      <c r="A401" s="6" t="s">
        <v>163</v>
      </c>
      <c r="B401" t="s">
        <v>73</v>
      </c>
      <c r="C401">
        <v>2010</v>
      </c>
      <c r="D401" s="3">
        <v>96.7</v>
      </c>
      <c r="E401">
        <v>24.4</v>
      </c>
      <c r="F401">
        <v>927.99</v>
      </c>
    </row>
    <row r="402" spans="1:6" x14ac:dyDescent="0.35">
      <c r="A402" s="6" t="s">
        <v>164</v>
      </c>
      <c r="B402" t="s">
        <v>73</v>
      </c>
      <c r="C402">
        <v>2010</v>
      </c>
      <c r="D402" s="3">
        <v>152.30000000000001</v>
      </c>
      <c r="E402">
        <v>23.5</v>
      </c>
      <c r="F402">
        <v>685.1</v>
      </c>
    </row>
    <row r="403" spans="1:6" x14ac:dyDescent="0.35">
      <c r="A403" s="6" t="s">
        <v>196</v>
      </c>
      <c r="B403" t="s">
        <v>73</v>
      </c>
      <c r="C403">
        <v>2010</v>
      </c>
      <c r="D403" s="3">
        <v>3.1</v>
      </c>
      <c r="E403">
        <v>24.1</v>
      </c>
      <c r="F403">
        <v>0</v>
      </c>
    </row>
    <row r="404" spans="1:6" x14ac:dyDescent="0.35">
      <c r="A404" s="6" t="s">
        <v>197</v>
      </c>
      <c r="B404" t="s">
        <v>73</v>
      </c>
      <c r="C404">
        <v>2010</v>
      </c>
      <c r="D404" s="3">
        <v>16.600000000000001</v>
      </c>
      <c r="E404">
        <v>24.8</v>
      </c>
      <c r="F404">
        <v>1400</v>
      </c>
    </row>
    <row r="405" spans="1:6" x14ac:dyDescent="0.35">
      <c r="A405" s="6" t="s">
        <v>211</v>
      </c>
      <c r="B405" t="s">
        <v>73</v>
      </c>
      <c r="C405">
        <v>2010</v>
      </c>
      <c r="D405" s="3">
        <v>0</v>
      </c>
      <c r="E405">
        <v>0</v>
      </c>
      <c r="F405">
        <v>0</v>
      </c>
    </row>
    <row r="406" spans="1:6" x14ac:dyDescent="0.35">
      <c r="A406" s="6" t="s">
        <v>165</v>
      </c>
      <c r="B406" t="s">
        <v>73</v>
      </c>
      <c r="C406">
        <v>2010</v>
      </c>
      <c r="D406" s="3">
        <v>442</v>
      </c>
      <c r="E406">
        <v>23.2</v>
      </c>
      <c r="F406">
        <v>406.12</v>
      </c>
    </row>
    <row r="407" spans="1:6" x14ac:dyDescent="0.35">
      <c r="A407" s="6" t="s">
        <v>166</v>
      </c>
      <c r="B407" t="s">
        <v>73</v>
      </c>
      <c r="C407">
        <v>2010</v>
      </c>
      <c r="D407" s="3">
        <v>73.900000000000006</v>
      </c>
      <c r="E407">
        <v>24.6</v>
      </c>
      <c r="F407">
        <v>1257.29</v>
      </c>
    </row>
    <row r="408" spans="1:6" x14ac:dyDescent="0.35">
      <c r="A408" s="6" t="s">
        <v>168</v>
      </c>
      <c r="B408" t="s">
        <v>73</v>
      </c>
      <c r="C408">
        <v>2010</v>
      </c>
      <c r="D408" s="3">
        <v>717.9</v>
      </c>
      <c r="E408">
        <v>25.2</v>
      </c>
      <c r="F408">
        <v>350</v>
      </c>
    </row>
    <row r="409" spans="1:6" x14ac:dyDescent="0.35">
      <c r="A409" s="6" t="s">
        <v>169</v>
      </c>
      <c r="B409" t="s">
        <v>73</v>
      </c>
      <c r="C409">
        <v>2010</v>
      </c>
      <c r="D409" s="3">
        <v>0.3</v>
      </c>
      <c r="E409">
        <v>24.6</v>
      </c>
      <c r="F409">
        <v>0</v>
      </c>
    </row>
    <row r="410" spans="1:6" x14ac:dyDescent="0.35">
      <c r="A410" s="6" t="s">
        <v>198</v>
      </c>
      <c r="B410" t="s">
        <v>73</v>
      </c>
      <c r="C410">
        <v>2010</v>
      </c>
      <c r="D410" s="3">
        <v>4.0999999999999996</v>
      </c>
      <c r="E410">
        <v>23.5</v>
      </c>
      <c r="F410">
        <v>1250</v>
      </c>
    </row>
    <row r="411" spans="1:6" x14ac:dyDescent="0.35">
      <c r="A411" s="6" t="s">
        <v>170</v>
      </c>
      <c r="B411" t="s">
        <v>73</v>
      </c>
      <c r="C411">
        <v>2010</v>
      </c>
      <c r="D411" s="3">
        <v>560.4</v>
      </c>
      <c r="E411">
        <v>24.8</v>
      </c>
      <c r="F411">
        <v>419.51</v>
      </c>
    </row>
    <row r="412" spans="1:6" x14ac:dyDescent="0.35">
      <c r="A412" s="6" t="s">
        <v>171</v>
      </c>
      <c r="B412" t="s">
        <v>73</v>
      </c>
      <c r="C412">
        <v>2010</v>
      </c>
      <c r="D412" s="3">
        <v>139.5</v>
      </c>
      <c r="E412">
        <v>23.4</v>
      </c>
      <c r="F412">
        <v>739.18</v>
      </c>
    </row>
    <row r="413" spans="1:6" x14ac:dyDescent="0.35">
      <c r="A413" s="6" t="s">
        <v>199</v>
      </c>
      <c r="B413" t="s">
        <v>73</v>
      </c>
      <c r="C413">
        <v>2010</v>
      </c>
      <c r="D413" s="3">
        <v>11</v>
      </c>
      <c r="E413">
        <v>23.9</v>
      </c>
      <c r="F413">
        <v>1208.42</v>
      </c>
    </row>
    <row r="414" spans="1:6" x14ac:dyDescent="0.35">
      <c r="A414" s="6" t="s">
        <v>172</v>
      </c>
      <c r="B414" t="s">
        <v>73</v>
      </c>
      <c r="C414">
        <v>2010</v>
      </c>
      <c r="D414" s="3">
        <v>49.7</v>
      </c>
      <c r="E414">
        <v>24.5</v>
      </c>
      <c r="F414">
        <v>690.99</v>
      </c>
    </row>
    <row r="415" spans="1:6" x14ac:dyDescent="0.35">
      <c r="A415" t="s">
        <v>177</v>
      </c>
      <c r="B415" t="s">
        <v>28</v>
      </c>
      <c r="C415">
        <v>2009</v>
      </c>
      <c r="D415">
        <v>117.1</v>
      </c>
      <c r="E415">
        <v>22.5</v>
      </c>
      <c r="F415">
        <v>1776.16</v>
      </c>
    </row>
    <row r="416" spans="1:6" x14ac:dyDescent="0.35">
      <c r="A416" t="s">
        <v>136</v>
      </c>
      <c r="B416" t="s">
        <v>28</v>
      </c>
      <c r="C416">
        <v>2009</v>
      </c>
      <c r="D416">
        <v>24.8</v>
      </c>
      <c r="E416">
        <v>21.7</v>
      </c>
      <c r="F416">
        <v>1100</v>
      </c>
    </row>
    <row r="417" spans="1:6" x14ac:dyDescent="0.35">
      <c r="A417" t="s">
        <v>138</v>
      </c>
      <c r="B417" t="s">
        <v>28</v>
      </c>
      <c r="C417">
        <v>2009</v>
      </c>
      <c r="D417">
        <v>56.2</v>
      </c>
      <c r="E417">
        <v>21.1</v>
      </c>
      <c r="F417">
        <v>2204.6</v>
      </c>
    </row>
    <row r="418" spans="1:6" x14ac:dyDescent="0.35">
      <c r="A418" t="s">
        <v>178</v>
      </c>
      <c r="B418" t="s">
        <v>28</v>
      </c>
      <c r="C418">
        <v>2009</v>
      </c>
      <c r="D418">
        <v>13.1</v>
      </c>
      <c r="E418">
        <v>23.6</v>
      </c>
      <c r="F418">
        <v>0</v>
      </c>
    </row>
    <row r="419" spans="1:6" x14ac:dyDescent="0.35">
      <c r="A419" t="s">
        <v>139</v>
      </c>
      <c r="B419" t="s">
        <v>28</v>
      </c>
      <c r="C419">
        <v>2009</v>
      </c>
      <c r="D419">
        <v>18</v>
      </c>
      <c r="E419">
        <v>24.6</v>
      </c>
      <c r="F419">
        <v>0</v>
      </c>
    </row>
    <row r="420" spans="1:6" x14ac:dyDescent="0.35">
      <c r="A420" t="s">
        <v>179</v>
      </c>
      <c r="B420" t="s">
        <v>28</v>
      </c>
      <c r="C420">
        <v>2009</v>
      </c>
      <c r="D420">
        <v>169.5</v>
      </c>
      <c r="E420">
        <v>22.5</v>
      </c>
      <c r="F420">
        <v>832.64</v>
      </c>
    </row>
    <row r="421" spans="1:6" x14ac:dyDescent="0.35">
      <c r="A421" t="s">
        <v>189</v>
      </c>
      <c r="B421" t="s">
        <v>28</v>
      </c>
      <c r="C421">
        <v>2009</v>
      </c>
      <c r="D421">
        <v>2.5</v>
      </c>
      <c r="E421">
        <v>27.7</v>
      </c>
      <c r="F421">
        <v>0</v>
      </c>
    </row>
    <row r="422" spans="1:6" x14ac:dyDescent="0.35">
      <c r="A422" t="s">
        <v>212</v>
      </c>
      <c r="B422" t="s">
        <v>28</v>
      </c>
      <c r="C422">
        <v>2009</v>
      </c>
      <c r="D422">
        <v>0</v>
      </c>
      <c r="E422">
        <v>0</v>
      </c>
      <c r="F422">
        <v>0</v>
      </c>
    </row>
    <row r="423" spans="1:6" x14ac:dyDescent="0.35">
      <c r="A423" t="s">
        <v>141</v>
      </c>
      <c r="B423" t="s">
        <v>28</v>
      </c>
      <c r="C423">
        <v>2009</v>
      </c>
      <c r="D423">
        <v>13</v>
      </c>
      <c r="E423">
        <v>23.6</v>
      </c>
      <c r="F423">
        <v>1998.64</v>
      </c>
    </row>
    <row r="424" spans="1:6" x14ac:dyDescent="0.35">
      <c r="A424" t="s">
        <v>180</v>
      </c>
      <c r="B424" t="s">
        <v>28</v>
      </c>
      <c r="C424">
        <v>2009</v>
      </c>
      <c r="D424">
        <v>139.1</v>
      </c>
      <c r="E424">
        <v>23.2</v>
      </c>
      <c r="F424">
        <v>568.29</v>
      </c>
    </row>
    <row r="425" spans="1:6" x14ac:dyDescent="0.35">
      <c r="A425" t="s">
        <v>143</v>
      </c>
      <c r="B425" t="s">
        <v>28</v>
      </c>
      <c r="C425">
        <v>2009</v>
      </c>
      <c r="D425">
        <v>9.5</v>
      </c>
      <c r="E425">
        <v>22.4</v>
      </c>
      <c r="F425">
        <v>2736.49</v>
      </c>
    </row>
    <row r="426" spans="1:6" x14ac:dyDescent="0.35">
      <c r="A426" t="s">
        <v>182</v>
      </c>
      <c r="B426" t="s">
        <v>28</v>
      </c>
      <c r="C426">
        <v>2009</v>
      </c>
      <c r="D426">
        <v>4.9000000000000004</v>
      </c>
      <c r="E426">
        <v>21.1</v>
      </c>
      <c r="F426">
        <v>1689.56</v>
      </c>
    </row>
    <row r="427" spans="1:6" x14ac:dyDescent="0.35">
      <c r="A427" t="s">
        <v>190</v>
      </c>
      <c r="B427" t="s">
        <v>28</v>
      </c>
      <c r="C427">
        <v>2009</v>
      </c>
      <c r="D427">
        <v>26.2</v>
      </c>
      <c r="E427">
        <v>22.8</v>
      </c>
      <c r="F427">
        <v>1400</v>
      </c>
    </row>
    <row r="428" spans="1:6" x14ac:dyDescent="0.35">
      <c r="A428" t="s">
        <v>145</v>
      </c>
      <c r="B428" t="s">
        <v>28</v>
      </c>
      <c r="C428">
        <v>2009</v>
      </c>
      <c r="D428">
        <v>16.8</v>
      </c>
      <c r="E428">
        <v>22.9</v>
      </c>
      <c r="F428" s="6">
        <v>0</v>
      </c>
    </row>
    <row r="429" spans="1:6" x14ac:dyDescent="0.35">
      <c r="A429" t="s">
        <v>183</v>
      </c>
      <c r="B429" t="s">
        <v>28</v>
      </c>
      <c r="C429">
        <v>2009</v>
      </c>
      <c r="D429">
        <v>277.3</v>
      </c>
      <c r="E429">
        <v>22.1</v>
      </c>
      <c r="F429" s="6">
        <v>888.15</v>
      </c>
    </row>
    <row r="430" spans="1:6" x14ac:dyDescent="0.35">
      <c r="A430" t="s">
        <v>148</v>
      </c>
      <c r="B430" t="s">
        <v>28</v>
      </c>
      <c r="C430">
        <v>2009</v>
      </c>
      <c r="D430">
        <v>100.1</v>
      </c>
      <c r="E430">
        <v>23.7</v>
      </c>
      <c r="F430" s="6">
        <v>2319.37</v>
      </c>
    </row>
    <row r="431" spans="1:6" x14ac:dyDescent="0.35">
      <c r="A431" t="s">
        <v>146</v>
      </c>
      <c r="B431" t="s">
        <v>28</v>
      </c>
      <c r="C431">
        <v>2009</v>
      </c>
      <c r="D431">
        <v>22.3</v>
      </c>
      <c r="E431">
        <v>23</v>
      </c>
      <c r="F431" s="6">
        <v>1088.48</v>
      </c>
    </row>
    <row r="432" spans="1:6" x14ac:dyDescent="0.35">
      <c r="A432" t="s">
        <v>184</v>
      </c>
      <c r="B432" t="s">
        <v>73</v>
      </c>
      <c r="C432">
        <v>2009</v>
      </c>
      <c r="D432">
        <v>180</v>
      </c>
      <c r="E432">
        <v>24.3</v>
      </c>
      <c r="F432" s="6">
        <v>1319.49</v>
      </c>
    </row>
    <row r="433" spans="1:6" x14ac:dyDescent="0.35">
      <c r="A433" t="s">
        <v>150</v>
      </c>
      <c r="B433" t="s">
        <v>73</v>
      </c>
      <c r="C433">
        <v>2009</v>
      </c>
      <c r="D433">
        <v>9.1</v>
      </c>
      <c r="E433">
        <v>25</v>
      </c>
      <c r="F433" s="6">
        <v>2490.67</v>
      </c>
    </row>
    <row r="434" spans="1:6" x14ac:dyDescent="0.35">
      <c r="A434" t="s">
        <v>191</v>
      </c>
      <c r="B434" t="s">
        <v>73</v>
      </c>
      <c r="C434">
        <v>2009</v>
      </c>
      <c r="D434">
        <v>35.5</v>
      </c>
      <c r="E434">
        <v>26.1</v>
      </c>
      <c r="F434" s="6">
        <v>930.3</v>
      </c>
    </row>
    <row r="435" spans="1:6" x14ac:dyDescent="0.35">
      <c r="A435" t="s">
        <v>152</v>
      </c>
      <c r="B435" t="s">
        <v>73</v>
      </c>
      <c r="C435">
        <v>2009</v>
      </c>
      <c r="D435">
        <v>648.79999999999995</v>
      </c>
      <c r="E435">
        <v>22.2</v>
      </c>
      <c r="F435" s="6">
        <v>350</v>
      </c>
    </row>
    <row r="436" spans="1:6" x14ac:dyDescent="0.35">
      <c r="A436" t="s">
        <v>203</v>
      </c>
      <c r="B436" t="s">
        <v>73</v>
      </c>
      <c r="C436">
        <v>2009</v>
      </c>
      <c r="D436">
        <v>4</v>
      </c>
      <c r="E436">
        <v>25</v>
      </c>
      <c r="F436" s="6">
        <v>0</v>
      </c>
    </row>
    <row r="437" spans="1:6" x14ac:dyDescent="0.35">
      <c r="A437" t="s">
        <v>153</v>
      </c>
      <c r="B437" t="s">
        <v>73</v>
      </c>
      <c r="C437">
        <v>2009</v>
      </c>
      <c r="D437">
        <v>30.3</v>
      </c>
      <c r="E437">
        <v>24.2</v>
      </c>
      <c r="F437" s="6">
        <v>3500</v>
      </c>
    </row>
    <row r="438" spans="1:6" x14ac:dyDescent="0.35">
      <c r="A438" t="s">
        <v>204</v>
      </c>
      <c r="B438" t="s">
        <v>73</v>
      </c>
      <c r="C438">
        <v>2009</v>
      </c>
      <c r="D438">
        <v>18.7</v>
      </c>
      <c r="E438">
        <v>23.8</v>
      </c>
      <c r="F438" s="6">
        <v>600</v>
      </c>
    </row>
    <row r="439" spans="1:6" x14ac:dyDescent="0.35">
      <c r="A439" t="s">
        <v>155</v>
      </c>
      <c r="B439" t="s">
        <v>73</v>
      </c>
      <c r="C439">
        <v>2009</v>
      </c>
      <c r="D439">
        <v>6.3</v>
      </c>
      <c r="E439">
        <v>26</v>
      </c>
      <c r="F439" s="6">
        <v>1210.94</v>
      </c>
    </row>
    <row r="440" spans="1:6" x14ac:dyDescent="0.35">
      <c r="A440" t="s">
        <v>192</v>
      </c>
      <c r="B440" t="s">
        <v>73</v>
      </c>
      <c r="C440">
        <v>2009</v>
      </c>
      <c r="D440">
        <v>4.8</v>
      </c>
      <c r="E440">
        <v>24.8</v>
      </c>
      <c r="F440" s="6">
        <v>1576.82</v>
      </c>
    </row>
    <row r="441" spans="1:6" x14ac:dyDescent="0.35">
      <c r="A441" t="s">
        <v>210</v>
      </c>
      <c r="B441" t="s">
        <v>73</v>
      </c>
      <c r="C441">
        <v>2009</v>
      </c>
      <c r="D441">
        <v>0.5</v>
      </c>
      <c r="E441">
        <v>21.5</v>
      </c>
      <c r="F441" s="6">
        <v>0</v>
      </c>
    </row>
    <row r="442" spans="1:6" x14ac:dyDescent="0.35">
      <c r="A442" t="s">
        <v>185</v>
      </c>
      <c r="B442" t="s">
        <v>73</v>
      </c>
      <c r="C442">
        <v>2009</v>
      </c>
      <c r="D442">
        <v>110.1</v>
      </c>
      <c r="E442">
        <v>23.8</v>
      </c>
      <c r="F442" s="6">
        <v>1552.55</v>
      </c>
    </row>
    <row r="443" spans="1:6" x14ac:dyDescent="0.35">
      <c r="A443" t="s">
        <v>186</v>
      </c>
      <c r="B443" t="s">
        <v>73</v>
      </c>
      <c r="C443">
        <v>2009</v>
      </c>
      <c r="D443">
        <v>832.2</v>
      </c>
      <c r="E443">
        <v>21.1</v>
      </c>
      <c r="F443" s="6">
        <v>386.65</v>
      </c>
    </row>
    <row r="444" spans="1:6" x14ac:dyDescent="0.35">
      <c r="A444" t="s">
        <v>156</v>
      </c>
      <c r="B444" t="s">
        <v>73</v>
      </c>
      <c r="C444">
        <v>2009</v>
      </c>
      <c r="D444">
        <v>16.399999999999999</v>
      </c>
      <c r="E444">
        <v>25.3</v>
      </c>
      <c r="F444" s="6">
        <v>0</v>
      </c>
    </row>
    <row r="445" spans="1:6" x14ac:dyDescent="0.35">
      <c r="A445" t="s">
        <v>193</v>
      </c>
      <c r="B445" t="s">
        <v>73</v>
      </c>
      <c r="C445">
        <v>2009</v>
      </c>
      <c r="D445">
        <v>5.9</v>
      </c>
      <c r="E445">
        <v>26.1</v>
      </c>
      <c r="F445" s="6">
        <v>1690.91</v>
      </c>
    </row>
    <row r="446" spans="1:6" x14ac:dyDescent="0.35">
      <c r="A446" t="s">
        <v>194</v>
      </c>
      <c r="B446" t="s">
        <v>73</v>
      </c>
      <c r="C446">
        <v>2009</v>
      </c>
      <c r="D446">
        <v>4.5</v>
      </c>
      <c r="E446">
        <v>22.3</v>
      </c>
      <c r="F446" s="6">
        <v>1667.43</v>
      </c>
    </row>
    <row r="447" spans="1:6" x14ac:dyDescent="0.35">
      <c r="A447" t="s">
        <v>157</v>
      </c>
      <c r="B447" t="s">
        <v>73</v>
      </c>
      <c r="C447">
        <v>2009</v>
      </c>
      <c r="D447">
        <v>22.6</v>
      </c>
      <c r="E447">
        <v>23.4</v>
      </c>
      <c r="F447" s="6">
        <v>1436.63</v>
      </c>
    </row>
    <row r="448" spans="1:6" x14ac:dyDescent="0.35">
      <c r="A448" t="s">
        <v>158</v>
      </c>
      <c r="B448" t="s">
        <v>73</v>
      </c>
      <c r="C448">
        <v>2009</v>
      </c>
      <c r="D448">
        <v>16.5</v>
      </c>
      <c r="E448">
        <v>21.7</v>
      </c>
      <c r="F448" s="6">
        <v>1500</v>
      </c>
    </row>
    <row r="449" spans="1:6" x14ac:dyDescent="0.35">
      <c r="A449" t="s">
        <v>187</v>
      </c>
      <c r="B449" t="s">
        <v>73</v>
      </c>
      <c r="C449">
        <v>2009</v>
      </c>
      <c r="D449">
        <v>82.9</v>
      </c>
      <c r="E449">
        <v>25.4</v>
      </c>
      <c r="F449" s="6">
        <v>1212.98</v>
      </c>
    </row>
    <row r="450" spans="1:6" x14ac:dyDescent="0.35">
      <c r="A450" t="s">
        <v>195</v>
      </c>
      <c r="B450" t="s">
        <v>73</v>
      </c>
      <c r="C450">
        <v>2009</v>
      </c>
      <c r="D450">
        <v>2.7</v>
      </c>
      <c r="E450">
        <v>24.5</v>
      </c>
      <c r="F450" s="6">
        <v>1600</v>
      </c>
    </row>
    <row r="451" spans="1:6" x14ac:dyDescent="0.35">
      <c r="A451" t="s">
        <v>159</v>
      </c>
      <c r="B451" t="s">
        <v>73</v>
      </c>
      <c r="C451">
        <v>2009</v>
      </c>
      <c r="D451">
        <v>36.9</v>
      </c>
      <c r="E451">
        <v>24.3</v>
      </c>
      <c r="F451" s="6">
        <v>0</v>
      </c>
    </row>
    <row r="452" spans="1:6" x14ac:dyDescent="0.35">
      <c r="A452" t="s">
        <v>162</v>
      </c>
      <c r="B452" t="s">
        <v>73</v>
      </c>
      <c r="C452">
        <v>2009</v>
      </c>
      <c r="D452">
        <v>25.9</v>
      </c>
      <c r="E452">
        <v>25.7</v>
      </c>
      <c r="F452" s="6">
        <v>1874.32</v>
      </c>
    </row>
    <row r="453" spans="1:6" x14ac:dyDescent="0.35">
      <c r="A453" t="s">
        <v>163</v>
      </c>
      <c r="B453" t="s">
        <v>73</v>
      </c>
      <c r="C453">
        <v>2009</v>
      </c>
      <c r="D453">
        <v>41.8</v>
      </c>
      <c r="E453">
        <v>24.4</v>
      </c>
      <c r="F453" s="6">
        <v>1349.66</v>
      </c>
    </row>
    <row r="454" spans="1:6" x14ac:dyDescent="0.35">
      <c r="A454" t="s">
        <v>164</v>
      </c>
      <c r="B454" t="s">
        <v>73</v>
      </c>
      <c r="C454">
        <v>2009</v>
      </c>
      <c r="D454">
        <v>259.39999999999998</v>
      </c>
      <c r="E454">
        <v>23.2</v>
      </c>
      <c r="F454" s="6">
        <v>289.60000000000002</v>
      </c>
    </row>
    <row r="455" spans="1:6" x14ac:dyDescent="0.35">
      <c r="A455" t="s">
        <v>196</v>
      </c>
      <c r="B455" t="s">
        <v>73</v>
      </c>
      <c r="C455">
        <v>2009</v>
      </c>
      <c r="D455">
        <v>3.6</v>
      </c>
      <c r="E455">
        <v>24.8</v>
      </c>
      <c r="F455" s="6">
        <v>0</v>
      </c>
    </row>
    <row r="456" spans="1:6" x14ac:dyDescent="0.35">
      <c r="A456" t="s">
        <v>197</v>
      </c>
      <c r="B456" t="s">
        <v>73</v>
      </c>
      <c r="C456">
        <v>2009</v>
      </c>
      <c r="D456">
        <v>17.100000000000001</v>
      </c>
      <c r="E456">
        <v>25.1</v>
      </c>
      <c r="F456" s="6">
        <v>1000</v>
      </c>
    </row>
    <row r="457" spans="1:6" x14ac:dyDescent="0.35">
      <c r="A457" t="s">
        <v>211</v>
      </c>
      <c r="B457" t="s">
        <v>73</v>
      </c>
      <c r="C457">
        <v>2009</v>
      </c>
      <c r="D457">
        <v>3.1</v>
      </c>
      <c r="E457">
        <v>25.1</v>
      </c>
      <c r="F457" s="6">
        <v>4500</v>
      </c>
    </row>
    <row r="458" spans="1:6" x14ac:dyDescent="0.35">
      <c r="A458" t="s">
        <v>165</v>
      </c>
      <c r="B458" t="s">
        <v>73</v>
      </c>
      <c r="C458">
        <v>2009</v>
      </c>
      <c r="D458">
        <v>668.4</v>
      </c>
      <c r="E458">
        <v>22.4</v>
      </c>
      <c r="F458" s="6">
        <v>458.29</v>
      </c>
    </row>
    <row r="459" spans="1:6" x14ac:dyDescent="0.35">
      <c r="A459" t="s">
        <v>166</v>
      </c>
      <c r="B459" t="s">
        <v>73</v>
      </c>
      <c r="C459">
        <v>2009</v>
      </c>
      <c r="D459">
        <v>76.400000000000006</v>
      </c>
      <c r="E459">
        <v>24.6</v>
      </c>
      <c r="F459" s="6">
        <v>1095.81</v>
      </c>
    </row>
    <row r="460" spans="1:6" x14ac:dyDescent="0.35">
      <c r="A460" t="s">
        <v>168</v>
      </c>
      <c r="B460" t="s">
        <v>73</v>
      </c>
      <c r="C460">
        <v>2009</v>
      </c>
      <c r="D460">
        <v>668.4</v>
      </c>
      <c r="E460">
        <v>24.6</v>
      </c>
      <c r="F460" s="6">
        <v>350</v>
      </c>
    </row>
    <row r="461" spans="1:6" x14ac:dyDescent="0.35">
      <c r="A461" t="s">
        <v>198</v>
      </c>
      <c r="B461" t="s">
        <v>73</v>
      </c>
      <c r="C461">
        <v>2009</v>
      </c>
      <c r="D461">
        <v>4</v>
      </c>
      <c r="E461">
        <v>25.4</v>
      </c>
      <c r="F461" s="6">
        <v>1250</v>
      </c>
    </row>
    <row r="462" spans="1:6" x14ac:dyDescent="0.35">
      <c r="A462" t="s">
        <v>170</v>
      </c>
      <c r="B462" t="s">
        <v>73</v>
      </c>
      <c r="C462">
        <v>2009</v>
      </c>
      <c r="D462">
        <v>466</v>
      </c>
      <c r="E462">
        <v>24.1</v>
      </c>
      <c r="F462" s="6">
        <v>448.08</v>
      </c>
    </row>
    <row r="463" spans="1:6" x14ac:dyDescent="0.35">
      <c r="A463" t="s">
        <v>171</v>
      </c>
      <c r="B463" t="s">
        <v>73</v>
      </c>
      <c r="C463">
        <v>2009</v>
      </c>
      <c r="D463">
        <v>110.2</v>
      </c>
      <c r="E463">
        <v>25.4</v>
      </c>
      <c r="F463" s="6">
        <v>746.7</v>
      </c>
    </row>
    <row r="464" spans="1:6" x14ac:dyDescent="0.35">
      <c r="A464" t="s">
        <v>199</v>
      </c>
      <c r="B464" t="s">
        <v>73</v>
      </c>
      <c r="C464">
        <v>2009</v>
      </c>
      <c r="D464">
        <v>21.1</v>
      </c>
      <c r="E464">
        <v>25.3</v>
      </c>
      <c r="F464" s="6">
        <v>825.36</v>
      </c>
    </row>
    <row r="465" spans="1:6" x14ac:dyDescent="0.35">
      <c r="A465" t="s">
        <v>172</v>
      </c>
      <c r="B465" t="s">
        <v>73</v>
      </c>
      <c r="C465">
        <v>2009</v>
      </c>
      <c r="D465">
        <v>19.5</v>
      </c>
      <c r="E465">
        <v>24.9</v>
      </c>
      <c r="F465" s="6">
        <v>1187.1600000000001</v>
      </c>
    </row>
    <row r="466" spans="1:6" x14ac:dyDescent="0.35">
      <c r="A466" t="s">
        <v>177</v>
      </c>
      <c r="B466" t="s">
        <v>28</v>
      </c>
      <c r="C466">
        <v>2008</v>
      </c>
      <c r="D466">
        <v>76.2</v>
      </c>
      <c r="E466">
        <v>22.4</v>
      </c>
      <c r="F466">
        <v>1866.06</v>
      </c>
    </row>
    <row r="467" spans="1:6" x14ac:dyDescent="0.35">
      <c r="A467" t="s">
        <v>136</v>
      </c>
      <c r="B467" t="s">
        <v>28</v>
      </c>
      <c r="C467">
        <v>2008</v>
      </c>
      <c r="D467">
        <v>13</v>
      </c>
      <c r="E467">
        <v>23.6</v>
      </c>
      <c r="F467">
        <v>1030.77</v>
      </c>
    </row>
    <row r="468" spans="1:6" x14ac:dyDescent="0.35">
      <c r="A468" t="s">
        <v>138</v>
      </c>
      <c r="B468" t="s">
        <v>28</v>
      </c>
      <c r="C468">
        <v>2008</v>
      </c>
      <c r="D468">
        <v>39.799999999999997</v>
      </c>
      <c r="E468">
        <v>24</v>
      </c>
      <c r="F468">
        <v>2086.06</v>
      </c>
    </row>
    <row r="469" spans="1:6" x14ac:dyDescent="0.35">
      <c r="A469" t="s">
        <v>178</v>
      </c>
      <c r="B469" t="s">
        <v>28</v>
      </c>
      <c r="C469">
        <v>2008</v>
      </c>
      <c r="D469">
        <v>11.9</v>
      </c>
      <c r="E469">
        <v>24.3</v>
      </c>
      <c r="F469">
        <v>0</v>
      </c>
    </row>
    <row r="470" spans="1:6" x14ac:dyDescent="0.35">
      <c r="A470" t="s">
        <v>139</v>
      </c>
      <c r="B470" t="s">
        <v>28</v>
      </c>
      <c r="C470">
        <v>2008</v>
      </c>
      <c r="D470">
        <v>29.9</v>
      </c>
      <c r="E470">
        <v>25.7</v>
      </c>
      <c r="F470">
        <v>1323.46</v>
      </c>
    </row>
    <row r="471" spans="1:6" x14ac:dyDescent="0.35">
      <c r="A471" t="s">
        <v>179</v>
      </c>
      <c r="B471" t="s">
        <v>28</v>
      </c>
      <c r="C471">
        <v>2008</v>
      </c>
      <c r="D471">
        <v>0</v>
      </c>
      <c r="E471">
        <v>0</v>
      </c>
      <c r="F471">
        <v>0</v>
      </c>
    </row>
    <row r="472" spans="1:6" x14ac:dyDescent="0.35">
      <c r="A472" t="s">
        <v>189</v>
      </c>
      <c r="B472" t="s">
        <v>28</v>
      </c>
      <c r="C472">
        <v>2008</v>
      </c>
      <c r="D472">
        <v>2.4</v>
      </c>
      <c r="E472">
        <v>30</v>
      </c>
      <c r="F472">
        <v>0</v>
      </c>
    </row>
    <row r="473" spans="1:6" x14ac:dyDescent="0.35">
      <c r="A473" t="s">
        <v>212</v>
      </c>
      <c r="B473" t="s">
        <v>28</v>
      </c>
      <c r="C473">
        <v>2008</v>
      </c>
      <c r="D473">
        <v>5.4</v>
      </c>
      <c r="E473">
        <v>26.5</v>
      </c>
      <c r="F473">
        <v>0</v>
      </c>
    </row>
    <row r="474" spans="1:6" x14ac:dyDescent="0.35">
      <c r="A474" t="s">
        <v>141</v>
      </c>
      <c r="B474" t="s">
        <v>28</v>
      </c>
      <c r="C474">
        <v>2008</v>
      </c>
      <c r="D474">
        <v>16.100000000000001</v>
      </c>
      <c r="E474">
        <v>24.6</v>
      </c>
      <c r="F474">
        <v>1922.69</v>
      </c>
    </row>
    <row r="475" spans="1:6" x14ac:dyDescent="0.35">
      <c r="A475" t="s">
        <v>180</v>
      </c>
      <c r="B475" t="s">
        <v>28</v>
      </c>
      <c r="C475">
        <v>2008</v>
      </c>
      <c r="D475">
        <v>22.6</v>
      </c>
      <c r="E475">
        <v>22.6</v>
      </c>
      <c r="F475">
        <v>1034.1300000000001</v>
      </c>
    </row>
    <row r="476" spans="1:6" x14ac:dyDescent="0.35">
      <c r="A476" t="s">
        <v>143</v>
      </c>
      <c r="B476" t="s">
        <v>28</v>
      </c>
      <c r="C476">
        <v>2008</v>
      </c>
      <c r="D476">
        <v>5.6</v>
      </c>
      <c r="E476">
        <v>24</v>
      </c>
      <c r="F476">
        <v>2250</v>
      </c>
    </row>
    <row r="477" spans="1:6" x14ac:dyDescent="0.35">
      <c r="A477" t="s">
        <v>182</v>
      </c>
      <c r="B477" t="s">
        <v>28</v>
      </c>
      <c r="C477">
        <v>2008</v>
      </c>
      <c r="D477">
        <v>4.5</v>
      </c>
      <c r="E477">
        <v>23.3</v>
      </c>
      <c r="F477">
        <v>2328.65</v>
      </c>
    </row>
    <row r="478" spans="1:6" x14ac:dyDescent="0.35">
      <c r="A478" t="s">
        <v>190</v>
      </c>
      <c r="B478" t="s">
        <v>28</v>
      </c>
      <c r="C478">
        <v>2008</v>
      </c>
      <c r="D478">
        <v>16.600000000000001</v>
      </c>
      <c r="E478">
        <v>23.9</v>
      </c>
      <c r="F478">
        <v>0</v>
      </c>
    </row>
    <row r="479" spans="1:6" x14ac:dyDescent="0.35">
      <c r="A479" t="s">
        <v>145</v>
      </c>
      <c r="B479" t="s">
        <v>28</v>
      </c>
      <c r="C479">
        <v>2008</v>
      </c>
      <c r="D479">
        <v>8.9</v>
      </c>
      <c r="E479">
        <v>21</v>
      </c>
      <c r="F479" s="3">
        <v>0</v>
      </c>
    </row>
    <row r="480" spans="1:6" x14ac:dyDescent="0.35">
      <c r="A480" t="s">
        <v>183</v>
      </c>
      <c r="B480" t="s">
        <v>28</v>
      </c>
      <c r="C480">
        <v>2008</v>
      </c>
      <c r="D480">
        <v>108.5</v>
      </c>
      <c r="E480">
        <v>22.8</v>
      </c>
      <c r="F480" s="3">
        <v>897.21</v>
      </c>
    </row>
    <row r="481" spans="1:6" x14ac:dyDescent="0.35">
      <c r="A481" t="s">
        <v>148</v>
      </c>
      <c r="B481" t="s">
        <v>28</v>
      </c>
      <c r="C481">
        <v>2008</v>
      </c>
      <c r="D481">
        <v>89.9</v>
      </c>
      <c r="E481">
        <v>24.2</v>
      </c>
      <c r="F481" s="3">
        <v>2032.6</v>
      </c>
    </row>
    <row r="482" spans="1:6" x14ac:dyDescent="0.35">
      <c r="A482" t="s">
        <v>146</v>
      </c>
      <c r="B482" t="s">
        <v>28</v>
      </c>
      <c r="C482">
        <v>2008</v>
      </c>
      <c r="D482">
        <v>17.899999999999999</v>
      </c>
      <c r="E482">
        <v>21</v>
      </c>
      <c r="F482" s="3">
        <v>1119.8</v>
      </c>
    </row>
    <row r="483" spans="1:6" x14ac:dyDescent="0.35">
      <c r="A483" t="s">
        <v>184</v>
      </c>
      <c r="B483" t="s">
        <v>73</v>
      </c>
      <c r="C483">
        <v>2008</v>
      </c>
      <c r="D483">
        <v>151.80000000000001</v>
      </c>
      <c r="E483">
        <v>24.9</v>
      </c>
      <c r="F483" s="3">
        <v>1468.36</v>
      </c>
    </row>
    <row r="484" spans="1:6" x14ac:dyDescent="0.35">
      <c r="A484" t="s">
        <v>150</v>
      </c>
      <c r="B484" t="s">
        <v>73</v>
      </c>
      <c r="C484">
        <v>2008</v>
      </c>
      <c r="D484">
        <v>23.2</v>
      </c>
      <c r="E484">
        <v>25.6</v>
      </c>
      <c r="F484" s="3">
        <v>2609.92</v>
      </c>
    </row>
    <row r="485" spans="1:6" x14ac:dyDescent="0.35">
      <c r="A485" t="s">
        <v>191</v>
      </c>
      <c r="B485" t="s">
        <v>73</v>
      </c>
      <c r="C485">
        <v>2008</v>
      </c>
      <c r="D485">
        <v>27.5</v>
      </c>
      <c r="E485">
        <v>24.8</v>
      </c>
      <c r="F485" s="3">
        <v>1154.1199999999999</v>
      </c>
    </row>
    <row r="486" spans="1:6" x14ac:dyDescent="0.35">
      <c r="A486" t="s">
        <v>152</v>
      </c>
      <c r="B486" t="s">
        <v>73</v>
      </c>
      <c r="C486">
        <v>2008</v>
      </c>
      <c r="D486">
        <v>563.5</v>
      </c>
      <c r="E486">
        <v>23.7</v>
      </c>
      <c r="F486" s="3">
        <v>250</v>
      </c>
    </row>
    <row r="487" spans="1:6" x14ac:dyDescent="0.35">
      <c r="A487" t="s">
        <v>203</v>
      </c>
      <c r="B487" t="s">
        <v>73</v>
      </c>
      <c r="C487">
        <v>2008</v>
      </c>
      <c r="D487">
        <v>0.4</v>
      </c>
      <c r="E487">
        <v>25</v>
      </c>
      <c r="F487" s="3">
        <v>0</v>
      </c>
    </row>
    <row r="488" spans="1:6" x14ac:dyDescent="0.35">
      <c r="A488" t="s">
        <v>153</v>
      </c>
      <c r="B488" t="s">
        <v>73</v>
      </c>
      <c r="C488">
        <v>2008</v>
      </c>
      <c r="D488">
        <v>16.399999999999999</v>
      </c>
      <c r="E488">
        <v>25.4</v>
      </c>
      <c r="F488" s="3">
        <v>0</v>
      </c>
    </row>
    <row r="489" spans="1:6" x14ac:dyDescent="0.35">
      <c r="A489" t="s">
        <v>204</v>
      </c>
      <c r="B489" t="s">
        <v>73</v>
      </c>
      <c r="C489">
        <v>2008</v>
      </c>
      <c r="D489">
        <v>17.399999999999999</v>
      </c>
      <c r="E489">
        <v>24.2</v>
      </c>
      <c r="F489" s="3">
        <v>600</v>
      </c>
    </row>
    <row r="490" spans="1:6" x14ac:dyDescent="0.35">
      <c r="A490" t="s">
        <v>155</v>
      </c>
      <c r="B490" t="s">
        <v>73</v>
      </c>
      <c r="C490">
        <v>2008</v>
      </c>
      <c r="D490">
        <v>0</v>
      </c>
      <c r="E490">
        <v>0</v>
      </c>
      <c r="F490" s="3">
        <v>0</v>
      </c>
    </row>
    <row r="491" spans="1:6" x14ac:dyDescent="0.35">
      <c r="A491" t="s">
        <v>192</v>
      </c>
      <c r="B491" t="s">
        <v>73</v>
      </c>
      <c r="C491">
        <v>2008</v>
      </c>
      <c r="D491">
        <v>0</v>
      </c>
      <c r="E491">
        <v>0</v>
      </c>
      <c r="F491" s="3">
        <v>0</v>
      </c>
    </row>
    <row r="492" spans="1:6" x14ac:dyDescent="0.35">
      <c r="A492" t="s">
        <v>210</v>
      </c>
      <c r="B492" t="s">
        <v>73</v>
      </c>
      <c r="C492">
        <v>2008</v>
      </c>
      <c r="D492">
        <v>0</v>
      </c>
      <c r="E492">
        <v>0</v>
      </c>
      <c r="F492" s="3">
        <v>0</v>
      </c>
    </row>
    <row r="493" spans="1:6" x14ac:dyDescent="0.35">
      <c r="A493" t="s">
        <v>185</v>
      </c>
      <c r="B493" t="s">
        <v>73</v>
      </c>
      <c r="C493">
        <v>2008</v>
      </c>
      <c r="D493">
        <v>123.3</v>
      </c>
      <c r="E493">
        <v>24.2</v>
      </c>
      <c r="F493" s="3">
        <v>1594.76</v>
      </c>
    </row>
    <row r="494" spans="1:6" x14ac:dyDescent="0.35">
      <c r="A494" t="s">
        <v>186</v>
      </c>
      <c r="B494" t="s">
        <v>73</v>
      </c>
      <c r="C494">
        <v>2008</v>
      </c>
      <c r="D494">
        <v>632.79999999999995</v>
      </c>
      <c r="E494">
        <v>23.1</v>
      </c>
      <c r="F494" s="3">
        <v>300</v>
      </c>
    </row>
    <row r="495" spans="1:6" x14ac:dyDescent="0.35">
      <c r="A495" t="s">
        <v>156</v>
      </c>
      <c r="B495" t="s">
        <v>73</v>
      </c>
      <c r="C495">
        <v>2008</v>
      </c>
      <c r="D495">
        <v>14.6</v>
      </c>
      <c r="E495">
        <v>25</v>
      </c>
      <c r="F495" s="3">
        <v>1060.31</v>
      </c>
    </row>
    <row r="496" spans="1:6" x14ac:dyDescent="0.35">
      <c r="A496" t="s">
        <v>193</v>
      </c>
      <c r="B496" t="s">
        <v>73</v>
      </c>
      <c r="C496">
        <v>2008</v>
      </c>
      <c r="D496">
        <v>10</v>
      </c>
      <c r="E496">
        <v>26.9</v>
      </c>
      <c r="F496" s="3">
        <v>1400</v>
      </c>
    </row>
    <row r="497" spans="1:6" x14ac:dyDescent="0.35">
      <c r="A497" t="s">
        <v>194</v>
      </c>
      <c r="B497" t="s">
        <v>73</v>
      </c>
      <c r="C497">
        <v>2008</v>
      </c>
      <c r="D497">
        <v>0</v>
      </c>
      <c r="E497">
        <v>0</v>
      </c>
      <c r="F497" s="3">
        <v>0</v>
      </c>
    </row>
    <row r="498" spans="1:6" x14ac:dyDescent="0.35">
      <c r="A498" t="s">
        <v>157</v>
      </c>
      <c r="B498" t="s">
        <v>73</v>
      </c>
      <c r="C498">
        <v>2008</v>
      </c>
      <c r="D498">
        <v>21.6</v>
      </c>
      <c r="E498">
        <v>23.5</v>
      </c>
      <c r="F498" s="3">
        <v>1575.57</v>
      </c>
    </row>
    <row r="499" spans="1:6" x14ac:dyDescent="0.35">
      <c r="A499" t="s">
        <v>158</v>
      </c>
      <c r="B499" t="s">
        <v>73</v>
      </c>
      <c r="C499">
        <v>2008</v>
      </c>
      <c r="D499">
        <v>0</v>
      </c>
      <c r="E499">
        <v>0</v>
      </c>
      <c r="F499" s="3">
        <v>0</v>
      </c>
    </row>
    <row r="500" spans="1:6" x14ac:dyDescent="0.35">
      <c r="A500" t="s">
        <v>187</v>
      </c>
      <c r="B500" t="s">
        <v>73</v>
      </c>
      <c r="C500">
        <v>2008</v>
      </c>
      <c r="D500">
        <v>61.6</v>
      </c>
      <c r="E500">
        <v>25.4</v>
      </c>
      <c r="F500" s="3">
        <v>1014.52</v>
      </c>
    </row>
    <row r="501" spans="1:6" x14ac:dyDescent="0.35">
      <c r="A501" t="s">
        <v>195</v>
      </c>
      <c r="B501" t="s">
        <v>73</v>
      </c>
      <c r="C501">
        <v>2008</v>
      </c>
      <c r="D501">
        <v>21</v>
      </c>
      <c r="E501">
        <v>24.5</v>
      </c>
      <c r="F501" s="3">
        <v>0</v>
      </c>
    </row>
    <row r="502" spans="1:6" x14ac:dyDescent="0.35">
      <c r="A502" t="s">
        <v>159</v>
      </c>
      <c r="B502" t="s">
        <v>73</v>
      </c>
      <c r="C502">
        <v>2008</v>
      </c>
      <c r="D502">
        <v>30.5</v>
      </c>
      <c r="E502">
        <v>23.7</v>
      </c>
      <c r="F502" s="3">
        <v>0</v>
      </c>
    </row>
    <row r="503" spans="1:6" x14ac:dyDescent="0.35">
      <c r="A503" t="s">
        <v>162</v>
      </c>
      <c r="B503" t="s">
        <v>73</v>
      </c>
      <c r="C503">
        <v>2008</v>
      </c>
      <c r="D503">
        <v>29.6</v>
      </c>
      <c r="E503">
        <v>25.3</v>
      </c>
      <c r="F503" s="3">
        <v>1922.37</v>
      </c>
    </row>
    <row r="504" spans="1:6" x14ac:dyDescent="0.35">
      <c r="A504" t="s">
        <v>163</v>
      </c>
      <c r="B504" t="s">
        <v>73</v>
      </c>
      <c r="C504">
        <v>2008</v>
      </c>
      <c r="D504">
        <v>10.9</v>
      </c>
      <c r="E504">
        <v>24.3</v>
      </c>
      <c r="F504" s="3">
        <v>1596.17</v>
      </c>
    </row>
    <row r="505" spans="1:6" x14ac:dyDescent="0.35">
      <c r="A505" t="s">
        <v>164</v>
      </c>
      <c r="B505" t="s">
        <v>73</v>
      </c>
      <c r="C505">
        <v>2008</v>
      </c>
      <c r="D505">
        <v>72.900000000000006</v>
      </c>
      <c r="E505">
        <v>22.4</v>
      </c>
      <c r="F505" s="3">
        <v>734.54</v>
      </c>
    </row>
    <row r="506" spans="1:6" x14ac:dyDescent="0.35">
      <c r="A506" t="s">
        <v>196</v>
      </c>
      <c r="B506" t="s">
        <v>73</v>
      </c>
      <c r="C506">
        <v>2008</v>
      </c>
      <c r="D506">
        <v>1.2</v>
      </c>
      <c r="E506">
        <v>25</v>
      </c>
      <c r="F506" s="3">
        <v>0</v>
      </c>
    </row>
    <row r="507" spans="1:6" x14ac:dyDescent="0.35">
      <c r="A507" t="s">
        <v>197</v>
      </c>
      <c r="B507" t="s">
        <v>73</v>
      </c>
      <c r="C507">
        <v>2008</v>
      </c>
      <c r="D507">
        <v>7.7</v>
      </c>
      <c r="E507">
        <v>26.3</v>
      </c>
      <c r="F507" s="3">
        <v>1352.83</v>
      </c>
    </row>
    <row r="508" spans="1:6" x14ac:dyDescent="0.35">
      <c r="A508" t="s">
        <v>211</v>
      </c>
      <c r="B508" t="s">
        <v>73</v>
      </c>
      <c r="C508">
        <v>2008</v>
      </c>
      <c r="D508">
        <v>0</v>
      </c>
      <c r="E508">
        <v>0</v>
      </c>
      <c r="F508" s="3">
        <v>0</v>
      </c>
    </row>
    <row r="509" spans="1:6" x14ac:dyDescent="0.35">
      <c r="A509" t="s">
        <v>165</v>
      </c>
      <c r="B509" t="s">
        <v>73</v>
      </c>
      <c r="C509">
        <v>2008</v>
      </c>
      <c r="D509">
        <v>512.9</v>
      </c>
      <c r="E509">
        <v>23.5</v>
      </c>
      <c r="F509" s="3">
        <v>414.19</v>
      </c>
    </row>
    <row r="510" spans="1:6" x14ac:dyDescent="0.35">
      <c r="A510" t="s">
        <v>166</v>
      </c>
      <c r="B510" t="s">
        <v>73</v>
      </c>
      <c r="C510">
        <v>2008</v>
      </c>
      <c r="D510">
        <v>67.2</v>
      </c>
      <c r="E510">
        <v>25.8</v>
      </c>
      <c r="F510" s="3">
        <v>1217.6300000000001</v>
      </c>
    </row>
    <row r="511" spans="1:6" x14ac:dyDescent="0.35">
      <c r="A511" t="s">
        <v>168</v>
      </c>
      <c r="B511" t="s">
        <v>73</v>
      </c>
      <c r="C511">
        <v>2008</v>
      </c>
      <c r="D511">
        <v>713.8</v>
      </c>
      <c r="E511">
        <v>23.9</v>
      </c>
      <c r="F511" s="3">
        <v>250</v>
      </c>
    </row>
    <row r="512" spans="1:6" x14ac:dyDescent="0.35">
      <c r="A512" t="s">
        <v>198</v>
      </c>
      <c r="B512" t="s">
        <v>73</v>
      </c>
      <c r="C512">
        <v>2008</v>
      </c>
      <c r="D512">
        <v>3.5</v>
      </c>
      <c r="E512">
        <v>26.4</v>
      </c>
      <c r="F512" s="3">
        <v>1400</v>
      </c>
    </row>
    <row r="513" spans="1:6" x14ac:dyDescent="0.35">
      <c r="A513" t="s">
        <v>170</v>
      </c>
      <c r="B513" t="s">
        <v>73</v>
      </c>
      <c r="C513">
        <v>2008</v>
      </c>
      <c r="D513">
        <v>408.6</v>
      </c>
      <c r="E513">
        <v>23.5</v>
      </c>
      <c r="F513" s="3">
        <v>510.29</v>
      </c>
    </row>
    <row r="514" spans="1:6" x14ac:dyDescent="0.35">
      <c r="A514" t="s">
        <v>171</v>
      </c>
      <c r="B514" t="s">
        <v>73</v>
      </c>
      <c r="C514">
        <v>2008</v>
      </c>
      <c r="D514">
        <v>83.4</v>
      </c>
      <c r="E514">
        <v>25.3</v>
      </c>
      <c r="F514" s="3">
        <v>730.99</v>
      </c>
    </row>
    <row r="515" spans="1:6" x14ac:dyDescent="0.35">
      <c r="A515" t="s">
        <v>199</v>
      </c>
      <c r="B515" t="s">
        <v>73</v>
      </c>
      <c r="C515">
        <v>2008</v>
      </c>
      <c r="D515">
        <v>11.3</v>
      </c>
      <c r="E515">
        <v>25.4</v>
      </c>
      <c r="F515" s="3">
        <v>1057.4100000000001</v>
      </c>
    </row>
    <row r="516" spans="1:6" x14ac:dyDescent="0.35">
      <c r="A516" t="s">
        <v>172</v>
      </c>
      <c r="B516" t="s">
        <v>73</v>
      </c>
      <c r="C516">
        <v>2008</v>
      </c>
      <c r="D516">
        <v>15.2</v>
      </c>
      <c r="E516">
        <v>25.4</v>
      </c>
      <c r="F516" s="3">
        <v>695.92</v>
      </c>
    </row>
    <row r="517" spans="1:6" x14ac:dyDescent="0.35">
      <c r="A517" t="s">
        <v>1</v>
      </c>
      <c r="B517" t="s">
        <v>28</v>
      </c>
      <c r="C517">
        <v>2007</v>
      </c>
      <c r="D517">
        <v>98.8</v>
      </c>
      <c r="E517">
        <v>22.8</v>
      </c>
      <c r="F517">
        <v>1624.64</v>
      </c>
    </row>
    <row r="518" spans="1:6" x14ac:dyDescent="0.35">
      <c r="A518" t="s">
        <v>213</v>
      </c>
      <c r="B518" t="s">
        <v>28</v>
      </c>
      <c r="C518">
        <v>2007</v>
      </c>
      <c r="D518">
        <v>17.399999999999999</v>
      </c>
      <c r="E518">
        <v>24.9</v>
      </c>
      <c r="F518" s="6">
        <v>1127.54</v>
      </c>
    </row>
    <row r="519" spans="1:6" x14ac:dyDescent="0.35">
      <c r="A519" t="s">
        <v>107</v>
      </c>
      <c r="B519" t="s">
        <v>28</v>
      </c>
      <c r="C519">
        <v>2007</v>
      </c>
      <c r="D519">
        <v>39.4</v>
      </c>
      <c r="E519">
        <v>24.1</v>
      </c>
      <c r="F519" s="6">
        <v>1987.68</v>
      </c>
    </row>
    <row r="520" spans="1:6" x14ac:dyDescent="0.35">
      <c r="A520" t="s">
        <v>108</v>
      </c>
      <c r="B520" t="s">
        <v>28</v>
      </c>
      <c r="C520">
        <v>2007</v>
      </c>
      <c r="D520">
        <v>13.6</v>
      </c>
      <c r="E520">
        <v>23.7</v>
      </c>
      <c r="F520" s="6">
        <v>0</v>
      </c>
    </row>
    <row r="521" spans="1:6" x14ac:dyDescent="0.35">
      <c r="A521" t="s">
        <v>214</v>
      </c>
      <c r="B521" t="s">
        <v>28</v>
      </c>
      <c r="C521">
        <v>2007</v>
      </c>
      <c r="D521">
        <v>82.4</v>
      </c>
      <c r="E521">
        <v>22.1</v>
      </c>
      <c r="F521" s="6">
        <v>1146.56</v>
      </c>
    </row>
    <row r="522" spans="1:6" x14ac:dyDescent="0.35">
      <c r="A522" t="s">
        <v>215</v>
      </c>
      <c r="B522" t="s">
        <v>28</v>
      </c>
      <c r="C522">
        <v>2007</v>
      </c>
      <c r="D522">
        <v>2.5</v>
      </c>
      <c r="E522">
        <v>23.9</v>
      </c>
      <c r="F522" s="6">
        <v>0</v>
      </c>
    </row>
    <row r="523" spans="1:6" x14ac:dyDescent="0.35">
      <c r="A523" t="s">
        <v>216</v>
      </c>
      <c r="B523" t="s">
        <v>28</v>
      </c>
      <c r="C523">
        <v>2007</v>
      </c>
      <c r="D523">
        <v>15.9</v>
      </c>
      <c r="E523">
        <v>24.5</v>
      </c>
      <c r="F523" s="6">
        <v>1887.73</v>
      </c>
    </row>
    <row r="524" spans="1:6" x14ac:dyDescent="0.35">
      <c r="A524" t="s">
        <v>131</v>
      </c>
      <c r="B524" t="s">
        <v>28</v>
      </c>
      <c r="C524">
        <v>2007</v>
      </c>
      <c r="D524">
        <v>4.5999999999999996</v>
      </c>
      <c r="E524">
        <v>23.4</v>
      </c>
      <c r="F524" s="6">
        <v>400</v>
      </c>
    </row>
    <row r="525" spans="1:6" x14ac:dyDescent="0.35">
      <c r="A525" t="s">
        <v>217</v>
      </c>
      <c r="B525" t="s">
        <v>28</v>
      </c>
      <c r="C525">
        <v>2007</v>
      </c>
      <c r="D525">
        <v>28.9</v>
      </c>
      <c r="E525">
        <v>22.8</v>
      </c>
      <c r="F525" s="6">
        <v>415.32</v>
      </c>
    </row>
    <row r="526" spans="1:6" x14ac:dyDescent="0.35">
      <c r="A526" t="s">
        <v>218</v>
      </c>
      <c r="B526" t="s">
        <v>28</v>
      </c>
      <c r="C526">
        <v>2007</v>
      </c>
      <c r="D526">
        <v>8.1999999999999993</v>
      </c>
      <c r="E526">
        <v>21.9</v>
      </c>
      <c r="F526" s="6">
        <v>2250</v>
      </c>
    </row>
    <row r="527" spans="1:6" x14ac:dyDescent="0.35">
      <c r="A527" t="s">
        <v>219</v>
      </c>
      <c r="B527" t="s">
        <v>28</v>
      </c>
      <c r="C527">
        <v>2007</v>
      </c>
      <c r="D527">
        <v>10.8</v>
      </c>
      <c r="E527">
        <v>21</v>
      </c>
      <c r="F527" s="6">
        <v>2200</v>
      </c>
    </row>
    <row r="528" spans="1:6" x14ac:dyDescent="0.35">
      <c r="A528" t="s">
        <v>220</v>
      </c>
      <c r="B528" t="s">
        <v>28</v>
      </c>
      <c r="C528">
        <v>2007</v>
      </c>
      <c r="D528">
        <v>10</v>
      </c>
      <c r="E528">
        <v>23.5</v>
      </c>
      <c r="F528" s="6">
        <v>0</v>
      </c>
    </row>
    <row r="529" spans="1:6" x14ac:dyDescent="0.35">
      <c r="A529" t="s">
        <v>101</v>
      </c>
      <c r="B529" t="s">
        <v>28</v>
      </c>
      <c r="C529">
        <v>2007</v>
      </c>
      <c r="D529">
        <v>21.4</v>
      </c>
      <c r="E529">
        <v>20.2</v>
      </c>
      <c r="F529" s="6">
        <v>0</v>
      </c>
    </row>
    <row r="530" spans="1:6" x14ac:dyDescent="0.35">
      <c r="A530" t="s">
        <v>221</v>
      </c>
      <c r="B530" t="s">
        <v>28</v>
      </c>
      <c r="C530">
        <v>2007</v>
      </c>
      <c r="D530">
        <v>3.7</v>
      </c>
      <c r="E530">
        <v>23</v>
      </c>
      <c r="F530" s="6">
        <v>856.76</v>
      </c>
    </row>
    <row r="531" spans="1:6" x14ac:dyDescent="0.35">
      <c r="A531" t="s">
        <v>222</v>
      </c>
      <c r="B531" t="s">
        <v>28</v>
      </c>
      <c r="C531">
        <v>2007</v>
      </c>
      <c r="D531">
        <v>51.9</v>
      </c>
      <c r="E531">
        <v>23.2</v>
      </c>
      <c r="F531" s="6">
        <v>1980.71</v>
      </c>
    </row>
    <row r="532" spans="1:6" x14ac:dyDescent="0.35">
      <c r="A532" t="s">
        <v>39</v>
      </c>
      <c r="B532" t="s">
        <v>73</v>
      </c>
      <c r="C532">
        <v>2007</v>
      </c>
      <c r="D532" s="7">
        <v>91</v>
      </c>
      <c r="E532" s="7">
        <v>25.4</v>
      </c>
      <c r="F532" s="8">
        <v>1763.49</v>
      </c>
    </row>
    <row r="533" spans="1:6" x14ac:dyDescent="0.35">
      <c r="A533" t="s">
        <v>102</v>
      </c>
      <c r="B533" t="s">
        <v>73</v>
      </c>
      <c r="C533">
        <v>2007</v>
      </c>
      <c r="D533" s="7">
        <v>32</v>
      </c>
      <c r="E533" s="7">
        <v>25</v>
      </c>
      <c r="F533" s="8">
        <v>2370.27</v>
      </c>
    </row>
    <row r="534" spans="1:6" x14ac:dyDescent="0.35">
      <c r="A534" t="s">
        <v>223</v>
      </c>
      <c r="B534" t="s">
        <v>73</v>
      </c>
      <c r="C534">
        <v>2007</v>
      </c>
      <c r="D534" s="7">
        <v>29.9</v>
      </c>
      <c r="E534" s="7">
        <v>24.5</v>
      </c>
      <c r="F534" s="8">
        <v>1072.81</v>
      </c>
    </row>
    <row r="535" spans="1:6" x14ac:dyDescent="0.35">
      <c r="A535" t="s">
        <v>224</v>
      </c>
      <c r="B535" t="s">
        <v>73</v>
      </c>
      <c r="C535">
        <v>2007</v>
      </c>
      <c r="D535" s="7">
        <v>584.4</v>
      </c>
      <c r="E535" s="7">
        <v>22.8</v>
      </c>
      <c r="F535" s="8">
        <v>250</v>
      </c>
    </row>
    <row r="536" spans="1:6" x14ac:dyDescent="0.35">
      <c r="A536" t="s">
        <v>225</v>
      </c>
      <c r="B536" t="s">
        <v>73</v>
      </c>
      <c r="C536">
        <v>2007</v>
      </c>
      <c r="D536" s="7">
        <v>17.600000000000001</v>
      </c>
      <c r="E536" s="7">
        <v>25</v>
      </c>
      <c r="F536" s="8">
        <v>0</v>
      </c>
    </row>
    <row r="537" spans="1:6" x14ac:dyDescent="0.35">
      <c r="A537" t="s">
        <v>127</v>
      </c>
      <c r="B537" t="s">
        <v>73</v>
      </c>
      <c r="C537">
        <v>2007</v>
      </c>
      <c r="D537" s="7">
        <v>19.100000000000001</v>
      </c>
      <c r="E537" s="7">
        <v>22.8</v>
      </c>
      <c r="F537" s="8">
        <v>600</v>
      </c>
    </row>
    <row r="538" spans="1:6" x14ac:dyDescent="0.35">
      <c r="A538" t="s">
        <v>48</v>
      </c>
      <c r="B538" t="s">
        <v>73</v>
      </c>
      <c r="C538">
        <v>2007</v>
      </c>
      <c r="D538" s="7">
        <v>137.9</v>
      </c>
      <c r="E538" s="7">
        <v>23.2</v>
      </c>
      <c r="F538" s="8">
        <v>1243.3599999999999</v>
      </c>
    </row>
    <row r="539" spans="1:6" x14ac:dyDescent="0.35">
      <c r="A539" t="s">
        <v>50</v>
      </c>
      <c r="B539" t="s">
        <v>73</v>
      </c>
      <c r="C539">
        <v>2007</v>
      </c>
      <c r="D539" s="7">
        <v>1280.5</v>
      </c>
      <c r="E539" s="7">
        <v>23.4</v>
      </c>
      <c r="F539" s="8">
        <v>303.52</v>
      </c>
    </row>
    <row r="540" spans="1:6" x14ac:dyDescent="0.35">
      <c r="A540" t="s">
        <v>226</v>
      </c>
      <c r="B540" t="s">
        <v>73</v>
      </c>
      <c r="C540">
        <v>2007</v>
      </c>
      <c r="D540" s="7">
        <v>6.4</v>
      </c>
      <c r="E540" s="7">
        <v>22.1</v>
      </c>
      <c r="F540" s="8">
        <v>1512.5</v>
      </c>
    </row>
    <row r="541" spans="1:6" x14ac:dyDescent="0.35">
      <c r="A541" t="s">
        <v>87</v>
      </c>
      <c r="B541" t="s">
        <v>73</v>
      </c>
      <c r="C541">
        <v>2007</v>
      </c>
      <c r="D541" s="7">
        <v>10.5</v>
      </c>
      <c r="E541" s="7">
        <v>24.1</v>
      </c>
      <c r="F541" s="8">
        <v>1817.82</v>
      </c>
    </row>
    <row r="542" spans="1:6" x14ac:dyDescent="0.35">
      <c r="A542" t="s">
        <v>128</v>
      </c>
      <c r="B542" t="s">
        <v>73</v>
      </c>
      <c r="C542">
        <v>2007</v>
      </c>
      <c r="D542" s="7">
        <v>26.9</v>
      </c>
      <c r="E542" s="7">
        <v>23.6</v>
      </c>
      <c r="F542" s="8">
        <v>1172.7</v>
      </c>
    </row>
    <row r="543" spans="1:6" x14ac:dyDescent="0.35">
      <c r="A543" t="s">
        <v>51</v>
      </c>
      <c r="B543" t="s">
        <v>73</v>
      </c>
      <c r="C543">
        <v>2007</v>
      </c>
      <c r="D543" s="7">
        <v>56.4</v>
      </c>
      <c r="E543" s="7">
        <v>25.9</v>
      </c>
      <c r="F543" s="8">
        <v>841.18</v>
      </c>
    </row>
    <row r="544" spans="1:6" x14ac:dyDescent="0.35">
      <c r="A544" t="s">
        <v>119</v>
      </c>
      <c r="B544" t="s">
        <v>73</v>
      </c>
      <c r="C544">
        <v>2007</v>
      </c>
      <c r="D544" s="7">
        <v>2</v>
      </c>
      <c r="E544" s="7">
        <v>18</v>
      </c>
      <c r="F544" s="8">
        <v>1500</v>
      </c>
    </row>
    <row r="545" spans="1:6" x14ac:dyDescent="0.35">
      <c r="A545" t="s">
        <v>109</v>
      </c>
      <c r="B545" t="s">
        <v>73</v>
      </c>
      <c r="C545">
        <v>2007</v>
      </c>
      <c r="D545" s="7">
        <v>34.1</v>
      </c>
      <c r="E545" s="7">
        <v>23.7</v>
      </c>
      <c r="F545" s="8">
        <v>0</v>
      </c>
    </row>
    <row r="546" spans="1:6" x14ac:dyDescent="0.35">
      <c r="A546" t="s">
        <v>228</v>
      </c>
      <c r="B546" t="s">
        <v>73</v>
      </c>
      <c r="C546">
        <v>2007</v>
      </c>
      <c r="D546" s="7">
        <v>33.5</v>
      </c>
      <c r="E546" s="7">
        <v>25.7</v>
      </c>
      <c r="F546" s="8">
        <v>2184.34</v>
      </c>
    </row>
    <row r="547" spans="1:6" x14ac:dyDescent="0.35">
      <c r="A547" t="s">
        <v>229</v>
      </c>
      <c r="B547" t="s">
        <v>73</v>
      </c>
      <c r="C547">
        <v>2007</v>
      </c>
      <c r="D547" s="7">
        <v>21.8</v>
      </c>
      <c r="E547" s="7">
        <v>24.5</v>
      </c>
      <c r="F547" s="8">
        <v>1555.27</v>
      </c>
    </row>
    <row r="548" spans="1:6" x14ac:dyDescent="0.35">
      <c r="A548" t="s">
        <v>230</v>
      </c>
      <c r="B548" t="s">
        <v>73</v>
      </c>
      <c r="C548">
        <v>2007</v>
      </c>
      <c r="D548" s="7">
        <v>79.7</v>
      </c>
      <c r="E548" s="7">
        <v>23.2</v>
      </c>
      <c r="F548" s="8">
        <v>784.75</v>
      </c>
    </row>
    <row r="549" spans="1:6" x14ac:dyDescent="0.35">
      <c r="A549" t="s">
        <v>231</v>
      </c>
      <c r="B549" t="s">
        <v>73</v>
      </c>
      <c r="C549">
        <v>2007</v>
      </c>
      <c r="D549" s="7">
        <v>4</v>
      </c>
      <c r="E549" s="7">
        <v>24</v>
      </c>
      <c r="F549" s="8">
        <v>0</v>
      </c>
    </row>
    <row r="550" spans="1:6" x14ac:dyDescent="0.35">
      <c r="A550" t="s">
        <v>111</v>
      </c>
      <c r="B550" t="s">
        <v>73</v>
      </c>
      <c r="C550">
        <v>2007</v>
      </c>
      <c r="D550" s="7">
        <v>5.2</v>
      </c>
      <c r="E550" s="7">
        <v>22.6</v>
      </c>
      <c r="F550" s="8">
        <v>1500</v>
      </c>
    </row>
    <row r="551" spans="1:6" x14ac:dyDescent="0.35">
      <c r="A551" t="s">
        <v>232</v>
      </c>
      <c r="B551" t="s">
        <v>73</v>
      </c>
      <c r="C551">
        <v>2007</v>
      </c>
      <c r="D551" s="7">
        <v>14.8</v>
      </c>
      <c r="E551" s="7">
        <v>26</v>
      </c>
      <c r="F551" s="8">
        <v>1603.18</v>
      </c>
    </row>
    <row r="552" spans="1:6" x14ac:dyDescent="0.35">
      <c r="A552" t="s">
        <v>233</v>
      </c>
      <c r="B552" t="s">
        <v>73</v>
      </c>
      <c r="C552">
        <v>2007</v>
      </c>
      <c r="D552" s="7">
        <v>606.29999999999995</v>
      </c>
      <c r="E552" s="7">
        <v>22.8</v>
      </c>
      <c r="F552" s="8">
        <v>298.05</v>
      </c>
    </row>
    <row r="553" spans="1:6" x14ac:dyDescent="0.35">
      <c r="A553" t="s">
        <v>234</v>
      </c>
      <c r="B553" t="s">
        <v>73</v>
      </c>
      <c r="C553">
        <v>2007</v>
      </c>
      <c r="D553" s="7">
        <v>0</v>
      </c>
      <c r="E553" s="7">
        <v>0</v>
      </c>
      <c r="F553" s="8">
        <v>0</v>
      </c>
    </row>
    <row r="554" spans="1:6" x14ac:dyDescent="0.35">
      <c r="A554" t="s">
        <v>235</v>
      </c>
      <c r="B554" t="s">
        <v>73</v>
      </c>
      <c r="C554">
        <v>2007</v>
      </c>
      <c r="D554" s="7">
        <v>41</v>
      </c>
      <c r="E554" s="7">
        <v>25.5</v>
      </c>
      <c r="F554" s="8">
        <v>820.37</v>
      </c>
    </row>
    <row r="555" spans="1:6" x14ac:dyDescent="0.35">
      <c r="A555" t="s">
        <v>236</v>
      </c>
      <c r="B555" t="s">
        <v>73</v>
      </c>
      <c r="C555">
        <v>2007</v>
      </c>
      <c r="D555" s="7">
        <v>339</v>
      </c>
      <c r="E555" s="7">
        <v>24.3</v>
      </c>
      <c r="F555" s="8">
        <v>250</v>
      </c>
    </row>
    <row r="556" spans="1:6" x14ac:dyDescent="0.35">
      <c r="A556" t="s">
        <v>65</v>
      </c>
      <c r="B556" t="s">
        <v>73</v>
      </c>
      <c r="C556">
        <v>2007</v>
      </c>
      <c r="D556" s="7">
        <v>421</v>
      </c>
      <c r="E556" s="7">
        <v>24.2</v>
      </c>
      <c r="F556" s="8">
        <v>774.84</v>
      </c>
    </row>
    <row r="557" spans="1:6" x14ac:dyDescent="0.35">
      <c r="A557" t="s">
        <v>61</v>
      </c>
      <c r="B557" t="s">
        <v>73</v>
      </c>
      <c r="C557">
        <v>2007</v>
      </c>
      <c r="D557" s="7">
        <v>75.7</v>
      </c>
      <c r="E557" s="7">
        <v>24.6</v>
      </c>
      <c r="F557" s="8">
        <v>878.09</v>
      </c>
    </row>
    <row r="558" spans="1:6" x14ac:dyDescent="0.35">
      <c r="A558" t="s">
        <v>237</v>
      </c>
      <c r="B558" t="s">
        <v>73</v>
      </c>
      <c r="C558">
        <v>2007</v>
      </c>
      <c r="D558" s="7">
        <v>2.1</v>
      </c>
      <c r="E558" s="7">
        <v>25.1</v>
      </c>
      <c r="F558" s="8">
        <v>1400</v>
      </c>
    </row>
    <row r="559" spans="1:6" x14ac:dyDescent="0.35">
      <c r="A559" t="s">
        <v>238</v>
      </c>
      <c r="B559" t="s">
        <v>73</v>
      </c>
      <c r="C559">
        <v>2007</v>
      </c>
      <c r="D559" s="7">
        <v>96.7</v>
      </c>
      <c r="E559" s="7">
        <v>24.9</v>
      </c>
      <c r="F559" s="8">
        <v>1403.05</v>
      </c>
    </row>
    <row r="560" spans="1:6" x14ac:dyDescent="0.35">
      <c r="A560" t="s">
        <v>91</v>
      </c>
      <c r="B560" t="s">
        <v>73</v>
      </c>
      <c r="C560">
        <v>2007</v>
      </c>
      <c r="D560" s="7">
        <v>66.900000000000006</v>
      </c>
      <c r="E560" s="7">
        <v>25.1</v>
      </c>
      <c r="F560" s="8">
        <v>670.34</v>
      </c>
    </row>
    <row r="561" spans="1:6" x14ac:dyDescent="0.35">
      <c r="A561" t="s">
        <v>129</v>
      </c>
      <c r="B561" t="s">
        <v>73</v>
      </c>
      <c r="C561">
        <v>2007</v>
      </c>
      <c r="D561" s="7">
        <v>20.9</v>
      </c>
      <c r="E561" s="7">
        <v>24.6</v>
      </c>
      <c r="F561" s="8">
        <v>951.56</v>
      </c>
    </row>
    <row r="562" spans="1:6" x14ac:dyDescent="0.35">
      <c r="A562" t="s">
        <v>239</v>
      </c>
      <c r="B562" t="s">
        <v>73</v>
      </c>
      <c r="C562">
        <v>2007</v>
      </c>
      <c r="D562" s="7">
        <v>10.8</v>
      </c>
      <c r="E562" s="7">
        <v>24.3</v>
      </c>
      <c r="F562" s="8">
        <v>1253.26</v>
      </c>
    </row>
    <row r="563" spans="1:6" x14ac:dyDescent="0.35">
      <c r="A563" t="s">
        <v>1</v>
      </c>
      <c r="B563" t="s">
        <v>28</v>
      </c>
      <c r="C563">
        <v>2006</v>
      </c>
      <c r="D563">
        <v>142</v>
      </c>
      <c r="E563">
        <v>23.1</v>
      </c>
      <c r="F563">
        <v>1524.63</v>
      </c>
    </row>
    <row r="564" spans="1:6" x14ac:dyDescent="0.35">
      <c r="A564" t="s">
        <v>213</v>
      </c>
      <c r="B564" t="s">
        <v>28</v>
      </c>
      <c r="C564">
        <v>2006</v>
      </c>
      <c r="D564">
        <v>11.1</v>
      </c>
      <c r="E564">
        <v>23.1</v>
      </c>
      <c r="F564" s="3">
        <v>0</v>
      </c>
    </row>
    <row r="565" spans="1:6" x14ac:dyDescent="0.35">
      <c r="A565" t="s">
        <v>107</v>
      </c>
      <c r="B565" t="s">
        <v>28</v>
      </c>
      <c r="C565">
        <v>2006</v>
      </c>
      <c r="D565">
        <v>48.1</v>
      </c>
      <c r="E565">
        <v>22.6</v>
      </c>
      <c r="F565" s="3">
        <v>1968.07</v>
      </c>
    </row>
    <row r="566" spans="1:6" x14ac:dyDescent="0.35">
      <c r="A566" t="s">
        <v>108</v>
      </c>
      <c r="B566" t="s">
        <v>28</v>
      </c>
      <c r="C566">
        <v>2006</v>
      </c>
      <c r="D566">
        <v>16.5</v>
      </c>
      <c r="E566">
        <v>21.9</v>
      </c>
      <c r="F566" s="3">
        <v>0</v>
      </c>
    </row>
    <row r="567" spans="1:6" x14ac:dyDescent="0.35">
      <c r="A567" t="s">
        <v>214</v>
      </c>
      <c r="B567" t="s">
        <v>28</v>
      </c>
      <c r="C567">
        <v>2006</v>
      </c>
      <c r="D567">
        <v>55.7</v>
      </c>
      <c r="E567">
        <v>24.6</v>
      </c>
      <c r="F567" s="3">
        <v>1164.72</v>
      </c>
    </row>
    <row r="568" spans="1:6" x14ac:dyDescent="0.35">
      <c r="A568" t="s">
        <v>215</v>
      </c>
      <c r="B568" t="s">
        <v>28</v>
      </c>
      <c r="C568">
        <v>2006</v>
      </c>
      <c r="D568">
        <v>1.6</v>
      </c>
      <c r="E568">
        <v>22</v>
      </c>
      <c r="F568" s="3">
        <v>0</v>
      </c>
    </row>
    <row r="569" spans="1:6" x14ac:dyDescent="0.35">
      <c r="A569" t="s">
        <v>216</v>
      </c>
      <c r="B569" t="s">
        <v>28</v>
      </c>
      <c r="C569">
        <v>2006</v>
      </c>
      <c r="D569">
        <v>16.3</v>
      </c>
      <c r="E569">
        <v>24.3</v>
      </c>
      <c r="F569" s="3">
        <v>1926.47</v>
      </c>
    </row>
    <row r="570" spans="1:6" x14ac:dyDescent="0.35">
      <c r="A570" t="s">
        <v>131</v>
      </c>
      <c r="B570" t="s">
        <v>28</v>
      </c>
      <c r="C570">
        <v>2006</v>
      </c>
      <c r="D570">
        <v>7.7</v>
      </c>
      <c r="E570">
        <v>19.399999999999999</v>
      </c>
      <c r="F570" s="3">
        <v>400</v>
      </c>
    </row>
    <row r="571" spans="1:6" x14ac:dyDescent="0.35">
      <c r="A571" t="s">
        <v>217</v>
      </c>
      <c r="B571" t="s">
        <v>28</v>
      </c>
      <c r="C571">
        <v>2006</v>
      </c>
      <c r="D571">
        <v>7</v>
      </c>
      <c r="E571">
        <v>22.8</v>
      </c>
      <c r="F571" s="3">
        <v>868.75</v>
      </c>
    </row>
    <row r="572" spans="1:6" x14ac:dyDescent="0.35">
      <c r="A572" t="s">
        <v>218</v>
      </c>
      <c r="B572" t="s">
        <v>28</v>
      </c>
      <c r="C572">
        <v>2006</v>
      </c>
      <c r="D572">
        <v>6.5</v>
      </c>
      <c r="E572">
        <v>22.1</v>
      </c>
      <c r="F572" s="3">
        <v>2250</v>
      </c>
    </row>
    <row r="573" spans="1:6" x14ac:dyDescent="0.35">
      <c r="A573" t="s">
        <v>219</v>
      </c>
      <c r="B573" t="s">
        <v>28</v>
      </c>
      <c r="C573">
        <v>2006</v>
      </c>
      <c r="D573">
        <v>6.8</v>
      </c>
      <c r="E573">
        <v>23.4</v>
      </c>
      <c r="F573" s="3">
        <v>1580</v>
      </c>
    </row>
    <row r="574" spans="1:6" x14ac:dyDescent="0.35">
      <c r="A574" t="s">
        <v>220</v>
      </c>
      <c r="B574" t="s">
        <v>28</v>
      </c>
      <c r="C574">
        <v>2006</v>
      </c>
      <c r="D574">
        <v>17</v>
      </c>
      <c r="E574">
        <v>24.3</v>
      </c>
      <c r="F574" s="3">
        <v>0</v>
      </c>
    </row>
    <row r="575" spans="1:6" x14ac:dyDescent="0.35">
      <c r="A575" t="s">
        <v>101</v>
      </c>
      <c r="B575" t="s">
        <v>28</v>
      </c>
      <c r="C575">
        <v>2006</v>
      </c>
      <c r="D575">
        <v>21.4</v>
      </c>
      <c r="E575">
        <v>20.5</v>
      </c>
      <c r="F575" s="3">
        <v>0</v>
      </c>
    </row>
    <row r="576" spans="1:6" x14ac:dyDescent="0.35">
      <c r="A576" t="s">
        <v>221</v>
      </c>
      <c r="B576" t="s">
        <v>28</v>
      </c>
      <c r="C576">
        <v>2006</v>
      </c>
      <c r="D576">
        <v>2.8</v>
      </c>
      <c r="E576">
        <v>21</v>
      </c>
      <c r="F576" s="3">
        <v>1100</v>
      </c>
    </row>
    <row r="577" spans="1:6" x14ac:dyDescent="0.35">
      <c r="A577" t="s">
        <v>222</v>
      </c>
      <c r="B577" t="s">
        <v>28</v>
      </c>
      <c r="C577">
        <v>2006</v>
      </c>
      <c r="D577">
        <v>16.8</v>
      </c>
      <c r="E577">
        <v>25.1</v>
      </c>
      <c r="F577" s="3">
        <v>2569.9499999999998</v>
      </c>
    </row>
    <row r="578" spans="1:6" x14ac:dyDescent="0.35">
      <c r="A578" t="s">
        <v>20</v>
      </c>
      <c r="B578" t="s">
        <v>28</v>
      </c>
      <c r="C578">
        <v>2006</v>
      </c>
      <c r="D578">
        <v>589.29999999999995</v>
      </c>
      <c r="E578">
        <v>23.7</v>
      </c>
      <c r="F578" s="3">
        <v>175</v>
      </c>
    </row>
    <row r="579" spans="1:6" x14ac:dyDescent="0.35">
      <c r="A579" t="s">
        <v>39</v>
      </c>
      <c r="B579" t="s">
        <v>73</v>
      </c>
      <c r="C579">
        <v>2006</v>
      </c>
      <c r="D579" s="7">
        <v>92.8</v>
      </c>
      <c r="E579" s="7">
        <v>24.5</v>
      </c>
      <c r="F579" s="8">
        <v>1568.96</v>
      </c>
    </row>
    <row r="580" spans="1:6" x14ac:dyDescent="0.35">
      <c r="A580" t="s">
        <v>102</v>
      </c>
      <c r="B580" t="s">
        <v>73</v>
      </c>
      <c r="C580">
        <v>2006</v>
      </c>
      <c r="D580" s="7">
        <v>40.6</v>
      </c>
      <c r="E580" s="7">
        <v>25</v>
      </c>
      <c r="F580" s="8">
        <v>1992</v>
      </c>
    </row>
    <row r="581" spans="1:6" x14ac:dyDescent="0.35">
      <c r="A581" t="s">
        <v>223</v>
      </c>
      <c r="B581" t="s">
        <v>73</v>
      </c>
      <c r="C581">
        <v>2006</v>
      </c>
      <c r="D581" s="7">
        <v>46.7</v>
      </c>
      <c r="E581" s="7">
        <v>24.5</v>
      </c>
      <c r="F581" s="8">
        <v>1180.26</v>
      </c>
    </row>
    <row r="582" spans="1:6" x14ac:dyDescent="0.35">
      <c r="A582" t="s">
        <v>224</v>
      </c>
      <c r="B582" t="s">
        <v>73</v>
      </c>
      <c r="C582">
        <v>2006</v>
      </c>
      <c r="D582" s="7">
        <v>335.3</v>
      </c>
      <c r="E582" s="7">
        <v>24.1</v>
      </c>
      <c r="F582" s="8">
        <v>250</v>
      </c>
    </row>
    <row r="583" spans="1:6" x14ac:dyDescent="0.35">
      <c r="A583" t="s">
        <v>225</v>
      </c>
      <c r="B583" t="s">
        <v>73</v>
      </c>
      <c r="C583">
        <v>2006</v>
      </c>
      <c r="D583" s="7">
        <v>21.5</v>
      </c>
      <c r="E583" s="7">
        <v>24.4</v>
      </c>
      <c r="F583" s="8">
        <v>0</v>
      </c>
    </row>
    <row r="584" spans="1:6" x14ac:dyDescent="0.35">
      <c r="A584" t="s">
        <v>127</v>
      </c>
      <c r="B584" t="s">
        <v>73</v>
      </c>
      <c r="C584">
        <v>2006</v>
      </c>
      <c r="D584" s="7">
        <v>20.3</v>
      </c>
      <c r="E584" s="7">
        <v>22.2</v>
      </c>
      <c r="F584" s="8">
        <v>832.9</v>
      </c>
    </row>
    <row r="585" spans="1:6" x14ac:dyDescent="0.35">
      <c r="A585" t="s">
        <v>48</v>
      </c>
      <c r="B585" t="s">
        <v>73</v>
      </c>
      <c r="C585">
        <v>2006</v>
      </c>
      <c r="D585" s="7">
        <v>113.5</v>
      </c>
      <c r="E585" s="7">
        <v>24.5</v>
      </c>
      <c r="F585" s="8">
        <v>1263.75</v>
      </c>
    </row>
    <row r="586" spans="1:6" x14ac:dyDescent="0.35">
      <c r="A586" t="s">
        <v>50</v>
      </c>
      <c r="B586" t="s">
        <v>73</v>
      </c>
      <c r="C586">
        <v>2006</v>
      </c>
      <c r="D586" s="7">
        <v>475.2</v>
      </c>
      <c r="E586" s="7">
        <v>24.6</v>
      </c>
      <c r="F586" s="8">
        <v>300</v>
      </c>
    </row>
    <row r="587" spans="1:6" x14ac:dyDescent="0.35">
      <c r="A587" t="s">
        <v>226</v>
      </c>
      <c r="B587" t="s">
        <v>73</v>
      </c>
      <c r="C587">
        <v>2006</v>
      </c>
      <c r="D587" s="7">
        <v>5.3</v>
      </c>
      <c r="E587" s="7">
        <v>24.8</v>
      </c>
      <c r="F587" s="8">
        <v>1430.19</v>
      </c>
    </row>
    <row r="588" spans="1:6" x14ac:dyDescent="0.35">
      <c r="A588" t="s">
        <v>87</v>
      </c>
      <c r="B588" t="s">
        <v>73</v>
      </c>
      <c r="C588">
        <v>2006</v>
      </c>
      <c r="D588" s="7">
        <v>23.6</v>
      </c>
      <c r="E588" s="7">
        <v>24.5</v>
      </c>
      <c r="F588" s="8">
        <v>1118.3699999999999</v>
      </c>
    </row>
    <row r="589" spans="1:6" x14ac:dyDescent="0.35">
      <c r="A589" t="s">
        <v>128</v>
      </c>
      <c r="B589" t="s">
        <v>73</v>
      </c>
      <c r="C589">
        <v>2006</v>
      </c>
      <c r="D589" s="7">
        <v>44.9</v>
      </c>
      <c r="E589" s="7">
        <v>26.1</v>
      </c>
      <c r="F589" s="8">
        <v>1649.66</v>
      </c>
    </row>
    <row r="590" spans="1:6" x14ac:dyDescent="0.35">
      <c r="A590" t="s">
        <v>51</v>
      </c>
      <c r="B590" t="s">
        <v>73</v>
      </c>
      <c r="C590">
        <v>2006</v>
      </c>
      <c r="D590" s="7">
        <v>42.5</v>
      </c>
      <c r="E590" s="7">
        <v>26.7</v>
      </c>
      <c r="F590" s="8">
        <v>1000</v>
      </c>
    </row>
    <row r="591" spans="1:6" x14ac:dyDescent="0.35">
      <c r="A591" t="s">
        <v>119</v>
      </c>
      <c r="B591" t="s">
        <v>73</v>
      </c>
      <c r="C591">
        <v>2006</v>
      </c>
      <c r="D591" s="7">
        <v>0</v>
      </c>
      <c r="E591" s="7">
        <v>0</v>
      </c>
      <c r="F591" s="8">
        <v>0</v>
      </c>
    </row>
    <row r="592" spans="1:6" x14ac:dyDescent="0.35">
      <c r="A592" t="s">
        <v>109</v>
      </c>
      <c r="B592" t="s">
        <v>73</v>
      </c>
      <c r="C592">
        <v>2006</v>
      </c>
      <c r="D592" s="7">
        <v>24.5</v>
      </c>
      <c r="E592" s="7">
        <v>22.9</v>
      </c>
      <c r="F592" s="8">
        <v>1500</v>
      </c>
    </row>
    <row r="593" spans="1:6" x14ac:dyDescent="0.35">
      <c r="A593" t="s">
        <v>228</v>
      </c>
      <c r="B593" t="s">
        <v>73</v>
      </c>
      <c r="C593">
        <v>2006</v>
      </c>
      <c r="D593" s="7">
        <v>17.399999999999999</v>
      </c>
      <c r="E593" s="7">
        <v>25.2</v>
      </c>
      <c r="F593" s="8">
        <v>1293.9100000000001</v>
      </c>
    </row>
    <row r="594" spans="1:6" x14ac:dyDescent="0.35">
      <c r="A594" t="s">
        <v>229</v>
      </c>
      <c r="B594" t="s">
        <v>73</v>
      </c>
      <c r="C594">
        <v>2006</v>
      </c>
      <c r="D594" s="7">
        <v>19.2</v>
      </c>
      <c r="E594" s="7">
        <v>23.7</v>
      </c>
      <c r="F594" s="8">
        <v>1589.53</v>
      </c>
    </row>
    <row r="595" spans="1:6" x14ac:dyDescent="0.35">
      <c r="A595" t="s">
        <v>230</v>
      </c>
      <c r="B595" t="s">
        <v>73</v>
      </c>
      <c r="C595">
        <v>2006</v>
      </c>
      <c r="D595" s="7">
        <v>72.2</v>
      </c>
      <c r="E595" s="7">
        <v>23.9</v>
      </c>
      <c r="F595" s="8">
        <v>907.03</v>
      </c>
    </row>
    <row r="596" spans="1:6" x14ac:dyDescent="0.35">
      <c r="A596" t="s">
        <v>231</v>
      </c>
      <c r="B596" t="s">
        <v>73</v>
      </c>
      <c r="C596">
        <v>2006</v>
      </c>
      <c r="D596" s="7">
        <v>3.1</v>
      </c>
      <c r="E596" s="7">
        <v>24</v>
      </c>
      <c r="F596" s="8">
        <v>0</v>
      </c>
    </row>
    <row r="597" spans="1:6" x14ac:dyDescent="0.35">
      <c r="A597" t="s">
        <v>111</v>
      </c>
      <c r="B597" t="s">
        <v>73</v>
      </c>
      <c r="C597">
        <v>2006</v>
      </c>
      <c r="D597" s="7">
        <v>5.6</v>
      </c>
      <c r="E597" s="7">
        <v>22.4</v>
      </c>
      <c r="F597" s="8">
        <v>1500</v>
      </c>
    </row>
    <row r="598" spans="1:6" x14ac:dyDescent="0.35">
      <c r="A598" t="s">
        <v>232</v>
      </c>
      <c r="B598" t="s">
        <v>73</v>
      </c>
      <c r="C598">
        <v>2006</v>
      </c>
      <c r="D598" s="7">
        <v>5.2</v>
      </c>
      <c r="E598" s="7">
        <v>26.2</v>
      </c>
      <c r="F598" s="8">
        <v>1772.73</v>
      </c>
    </row>
    <row r="599" spans="1:6" x14ac:dyDescent="0.35">
      <c r="A599" t="s">
        <v>233</v>
      </c>
      <c r="B599" t="s">
        <v>73</v>
      </c>
      <c r="C599">
        <v>2006</v>
      </c>
      <c r="D599" s="7">
        <v>662.6</v>
      </c>
      <c r="E599" s="7">
        <v>22.7</v>
      </c>
      <c r="F599" s="8">
        <v>282.08999999999997</v>
      </c>
    </row>
    <row r="600" spans="1:6" x14ac:dyDescent="0.35">
      <c r="A600" t="s">
        <v>234</v>
      </c>
      <c r="B600" t="s">
        <v>73</v>
      </c>
      <c r="C600">
        <v>2006</v>
      </c>
      <c r="D600" s="7">
        <v>1.5</v>
      </c>
      <c r="E600" s="7">
        <v>25</v>
      </c>
      <c r="F600" s="8">
        <v>0</v>
      </c>
    </row>
    <row r="601" spans="1:6" x14ac:dyDescent="0.35">
      <c r="A601" t="s">
        <v>235</v>
      </c>
      <c r="B601" t="s">
        <v>73</v>
      </c>
      <c r="C601">
        <v>2006</v>
      </c>
      <c r="D601" s="7">
        <v>20.100000000000001</v>
      </c>
      <c r="E601" s="7">
        <v>24.1</v>
      </c>
      <c r="F601" s="8">
        <v>2269.23</v>
      </c>
    </row>
    <row r="602" spans="1:6" x14ac:dyDescent="0.35">
      <c r="A602" t="s">
        <v>236</v>
      </c>
      <c r="B602" t="s">
        <v>73</v>
      </c>
      <c r="C602">
        <v>2006</v>
      </c>
      <c r="D602" s="7">
        <v>236.9</v>
      </c>
      <c r="E602" s="7">
        <v>23.8</v>
      </c>
      <c r="F602" s="8">
        <v>250</v>
      </c>
    </row>
    <row r="603" spans="1:6" x14ac:dyDescent="0.35">
      <c r="A603" t="s">
        <v>65</v>
      </c>
      <c r="B603" t="s">
        <v>73</v>
      </c>
      <c r="C603">
        <v>2006</v>
      </c>
      <c r="D603" s="7">
        <v>372.3</v>
      </c>
      <c r="E603" s="7">
        <v>22.8</v>
      </c>
      <c r="F603" s="8">
        <v>774.66</v>
      </c>
    </row>
    <row r="604" spans="1:6" x14ac:dyDescent="0.35">
      <c r="A604" t="s">
        <v>61</v>
      </c>
      <c r="B604" t="s">
        <v>73</v>
      </c>
      <c r="C604">
        <v>2006</v>
      </c>
      <c r="D604" s="7">
        <v>82.2</v>
      </c>
      <c r="E604" s="7">
        <v>25.1</v>
      </c>
      <c r="F604" s="8">
        <v>1551.36</v>
      </c>
    </row>
    <row r="605" spans="1:6" x14ac:dyDescent="0.35">
      <c r="A605" t="s">
        <v>237</v>
      </c>
      <c r="B605" t="s">
        <v>73</v>
      </c>
      <c r="C605">
        <v>2006</v>
      </c>
      <c r="D605" s="7">
        <v>2.1</v>
      </c>
      <c r="E605" s="7">
        <v>25.7</v>
      </c>
      <c r="F605" s="8">
        <v>1100</v>
      </c>
    </row>
    <row r="606" spans="1:6" x14ac:dyDescent="0.35">
      <c r="A606" t="s">
        <v>238</v>
      </c>
      <c r="B606" t="s">
        <v>73</v>
      </c>
      <c r="C606">
        <v>2006</v>
      </c>
      <c r="D606" s="7">
        <v>103.3</v>
      </c>
      <c r="E606" s="7">
        <v>25.8</v>
      </c>
      <c r="F606" s="8">
        <v>1142.5999999999999</v>
      </c>
    </row>
    <row r="607" spans="1:6" x14ac:dyDescent="0.35">
      <c r="A607" t="s">
        <v>91</v>
      </c>
      <c r="B607" t="s">
        <v>73</v>
      </c>
      <c r="C607">
        <v>2006</v>
      </c>
      <c r="D607" s="7">
        <v>34.9</v>
      </c>
      <c r="E607" s="7">
        <v>26</v>
      </c>
      <c r="F607" s="8">
        <v>493.69</v>
      </c>
    </row>
    <row r="608" spans="1:6" x14ac:dyDescent="0.35">
      <c r="A608" t="s">
        <v>239</v>
      </c>
      <c r="B608" t="s">
        <v>73</v>
      </c>
      <c r="C608">
        <v>2006</v>
      </c>
      <c r="D608" s="7">
        <v>16.5</v>
      </c>
      <c r="E608" s="7">
        <v>25.9</v>
      </c>
      <c r="F608" s="8">
        <v>1324.74</v>
      </c>
    </row>
    <row r="609" spans="1:6" x14ac:dyDescent="0.35">
      <c r="A609" t="s">
        <v>62</v>
      </c>
      <c r="B609" t="s">
        <v>73</v>
      </c>
      <c r="C609">
        <v>2006</v>
      </c>
      <c r="D609" s="7">
        <v>1281</v>
      </c>
      <c r="E609" s="7">
        <v>25.5</v>
      </c>
      <c r="F609" s="8">
        <v>1175.98</v>
      </c>
    </row>
    <row r="610" spans="1:6" x14ac:dyDescent="0.35">
      <c r="A610" t="s">
        <v>1</v>
      </c>
      <c r="B610" t="s">
        <v>28</v>
      </c>
      <c r="C610">
        <v>2005</v>
      </c>
      <c r="D610">
        <v>85.9</v>
      </c>
      <c r="E610">
        <v>23.3</v>
      </c>
      <c r="F610" s="6">
        <v>1933.1</v>
      </c>
    </row>
    <row r="611" spans="1:6" x14ac:dyDescent="0.35">
      <c r="A611" t="s">
        <v>240</v>
      </c>
      <c r="B611" t="s">
        <v>28</v>
      </c>
      <c r="C611">
        <v>2005</v>
      </c>
      <c r="D611">
        <v>38.6</v>
      </c>
      <c r="E611">
        <v>23.9</v>
      </c>
      <c r="F611" s="6">
        <v>1300</v>
      </c>
    </row>
    <row r="612" spans="1:6" x14ac:dyDescent="0.35">
      <c r="A612" t="s">
        <v>213</v>
      </c>
      <c r="B612" t="s">
        <v>28</v>
      </c>
      <c r="C612">
        <v>2005</v>
      </c>
      <c r="D612">
        <v>21.4</v>
      </c>
      <c r="E612">
        <v>23.2</v>
      </c>
      <c r="F612" s="5">
        <v>1000</v>
      </c>
    </row>
    <row r="613" spans="1:6" x14ac:dyDescent="0.35">
      <c r="A613" t="s">
        <v>107</v>
      </c>
      <c r="B613" t="s">
        <v>28</v>
      </c>
      <c r="C613">
        <v>2005</v>
      </c>
      <c r="D613">
        <v>43.7</v>
      </c>
      <c r="E613">
        <v>22.6</v>
      </c>
      <c r="F613" s="6">
        <v>1945.74</v>
      </c>
    </row>
    <row r="614" spans="1:6" x14ac:dyDescent="0.35">
      <c r="A614" t="s">
        <v>108</v>
      </c>
      <c r="B614" t="s">
        <v>28</v>
      </c>
      <c r="C614">
        <v>2005</v>
      </c>
      <c r="D614">
        <v>15.6</v>
      </c>
      <c r="E614">
        <v>21.1</v>
      </c>
      <c r="F614" s="6">
        <v>0</v>
      </c>
    </row>
    <row r="615" spans="1:6" x14ac:dyDescent="0.35">
      <c r="A615" t="s">
        <v>6</v>
      </c>
      <c r="B615" t="s">
        <v>28</v>
      </c>
      <c r="C615">
        <v>2005</v>
      </c>
      <c r="D615">
        <v>112.1</v>
      </c>
      <c r="E615">
        <v>24.9</v>
      </c>
      <c r="F615" s="6">
        <v>1358.24</v>
      </c>
    </row>
    <row r="616" spans="1:6" x14ac:dyDescent="0.35">
      <c r="A616" t="s">
        <v>215</v>
      </c>
      <c r="B616" t="s">
        <v>28</v>
      </c>
      <c r="C616">
        <v>2005</v>
      </c>
      <c r="D616">
        <v>2</v>
      </c>
      <c r="E616">
        <v>23.7</v>
      </c>
      <c r="F616" s="6">
        <v>0</v>
      </c>
    </row>
    <row r="617" spans="1:6" x14ac:dyDescent="0.35">
      <c r="A617" t="s">
        <v>216</v>
      </c>
      <c r="B617" t="s">
        <v>28</v>
      </c>
      <c r="C617">
        <v>2005</v>
      </c>
      <c r="D617">
        <v>18.8</v>
      </c>
      <c r="E617">
        <v>22.6</v>
      </c>
      <c r="F617" s="6">
        <v>1969.71</v>
      </c>
    </row>
    <row r="618" spans="1:6" x14ac:dyDescent="0.35">
      <c r="A618" t="s">
        <v>131</v>
      </c>
      <c r="B618" t="s">
        <v>28</v>
      </c>
      <c r="C618">
        <v>2005</v>
      </c>
      <c r="D618">
        <v>13.5</v>
      </c>
      <c r="E618">
        <v>19</v>
      </c>
      <c r="F618" s="6">
        <v>400</v>
      </c>
    </row>
    <row r="619" spans="1:6" x14ac:dyDescent="0.35">
      <c r="A619" t="s">
        <v>217</v>
      </c>
      <c r="B619" t="s">
        <v>28</v>
      </c>
      <c r="C619">
        <v>2005</v>
      </c>
      <c r="D619">
        <v>3.4</v>
      </c>
      <c r="E619">
        <v>23.6</v>
      </c>
      <c r="F619" s="6">
        <v>1170.5899999999999</v>
      </c>
    </row>
    <row r="620" spans="1:6" x14ac:dyDescent="0.35">
      <c r="A620" t="s">
        <v>219</v>
      </c>
      <c r="B620" t="s">
        <v>28</v>
      </c>
      <c r="C620">
        <v>2005</v>
      </c>
      <c r="D620">
        <v>7.6</v>
      </c>
      <c r="E620">
        <v>22.8</v>
      </c>
      <c r="F620" s="6">
        <v>1800</v>
      </c>
    </row>
    <row r="621" spans="1:6" x14ac:dyDescent="0.35">
      <c r="A621" t="s">
        <v>220</v>
      </c>
      <c r="B621" t="s">
        <v>28</v>
      </c>
      <c r="C621">
        <v>2005</v>
      </c>
      <c r="D621">
        <v>17.2</v>
      </c>
      <c r="E621">
        <v>23</v>
      </c>
      <c r="F621" s="6">
        <v>0</v>
      </c>
    </row>
    <row r="622" spans="1:6" x14ac:dyDescent="0.35">
      <c r="A622" t="s">
        <v>101</v>
      </c>
      <c r="B622" t="s">
        <v>28</v>
      </c>
      <c r="C622">
        <v>2005</v>
      </c>
      <c r="D622">
        <v>19.399999999999999</v>
      </c>
      <c r="E622">
        <v>21.9</v>
      </c>
      <c r="F622" s="6">
        <v>0</v>
      </c>
    </row>
    <row r="623" spans="1:6" x14ac:dyDescent="0.35">
      <c r="A623" t="s">
        <v>20</v>
      </c>
      <c r="B623" t="s">
        <v>28</v>
      </c>
      <c r="C623">
        <v>2005</v>
      </c>
      <c r="D623">
        <v>52.9</v>
      </c>
      <c r="E623">
        <v>19.8</v>
      </c>
      <c r="F623" s="6">
        <v>200</v>
      </c>
    </row>
    <row r="624" spans="1:6" x14ac:dyDescent="0.35">
      <c r="A624" t="s">
        <v>21</v>
      </c>
      <c r="B624" t="s">
        <v>28</v>
      </c>
      <c r="C624">
        <v>2005</v>
      </c>
      <c r="D624">
        <v>139.1</v>
      </c>
      <c r="E624">
        <v>23.3</v>
      </c>
      <c r="F624" s="6">
        <v>996.45</v>
      </c>
    </row>
    <row r="625" spans="1:6" x14ac:dyDescent="0.35">
      <c r="A625" t="s">
        <v>222</v>
      </c>
      <c r="B625" t="s">
        <v>28</v>
      </c>
      <c r="C625">
        <v>2005</v>
      </c>
      <c r="D625">
        <v>52.7</v>
      </c>
      <c r="E625">
        <v>22.8</v>
      </c>
      <c r="F625" s="6">
        <v>1810.93</v>
      </c>
    </row>
    <row r="626" spans="1:6" x14ac:dyDescent="0.35">
      <c r="A626" t="s">
        <v>39</v>
      </c>
      <c r="B626" t="s">
        <v>73</v>
      </c>
      <c r="C626">
        <v>2005</v>
      </c>
      <c r="D626">
        <v>101.9</v>
      </c>
      <c r="E626">
        <v>24.6</v>
      </c>
      <c r="F626" s="6">
        <v>1274.49</v>
      </c>
    </row>
    <row r="627" spans="1:6" x14ac:dyDescent="0.35">
      <c r="A627" t="s">
        <v>102</v>
      </c>
      <c r="B627" t="s">
        <v>73</v>
      </c>
      <c r="C627">
        <v>2005</v>
      </c>
      <c r="D627">
        <v>31.8</v>
      </c>
      <c r="E627">
        <v>28.2</v>
      </c>
      <c r="F627" s="5">
        <v>1973.45</v>
      </c>
    </row>
    <row r="628" spans="1:6" x14ac:dyDescent="0.35">
      <c r="A628" t="s">
        <v>223</v>
      </c>
      <c r="B628" t="s">
        <v>73</v>
      </c>
      <c r="C628">
        <v>2005</v>
      </c>
      <c r="D628">
        <v>50.4</v>
      </c>
      <c r="E628">
        <v>24.4</v>
      </c>
      <c r="F628" s="6">
        <v>1064.4100000000001</v>
      </c>
    </row>
    <row r="629" spans="1:6" x14ac:dyDescent="0.35">
      <c r="A629" t="s">
        <v>225</v>
      </c>
      <c r="B629" t="s">
        <v>73</v>
      </c>
      <c r="C629">
        <v>2005</v>
      </c>
      <c r="D629">
        <v>16.5</v>
      </c>
      <c r="E629">
        <v>24.3</v>
      </c>
      <c r="F629" s="6">
        <v>0</v>
      </c>
    </row>
    <row r="630" spans="1:6" x14ac:dyDescent="0.35">
      <c r="A630" t="s">
        <v>44</v>
      </c>
      <c r="B630" t="s">
        <v>73</v>
      </c>
      <c r="C630">
        <v>2005</v>
      </c>
      <c r="D630">
        <v>10.7</v>
      </c>
      <c r="E630">
        <v>24.1</v>
      </c>
      <c r="F630" s="6">
        <v>1164.27</v>
      </c>
    </row>
    <row r="631" spans="1:6" x14ac:dyDescent="0.35">
      <c r="A631" t="s">
        <v>127</v>
      </c>
      <c r="B631" t="s">
        <v>73</v>
      </c>
      <c r="C631">
        <v>2005</v>
      </c>
      <c r="D631">
        <v>14</v>
      </c>
      <c r="E631">
        <v>23.2</v>
      </c>
      <c r="F631" s="6">
        <v>600</v>
      </c>
    </row>
    <row r="632" spans="1:6" x14ac:dyDescent="0.35">
      <c r="A632" t="s">
        <v>48</v>
      </c>
      <c r="B632" t="s">
        <v>73</v>
      </c>
      <c r="C632">
        <v>2005</v>
      </c>
      <c r="D632">
        <v>153.9</v>
      </c>
      <c r="E632">
        <v>23.5</v>
      </c>
      <c r="F632" s="6">
        <v>1375.84</v>
      </c>
    </row>
    <row r="633" spans="1:6" x14ac:dyDescent="0.35">
      <c r="A633" t="s">
        <v>241</v>
      </c>
      <c r="B633" t="s">
        <v>73</v>
      </c>
      <c r="C633">
        <v>2005</v>
      </c>
      <c r="D633">
        <v>0.3</v>
      </c>
      <c r="E633">
        <v>20.100000000000001</v>
      </c>
      <c r="F633" s="6">
        <v>0</v>
      </c>
    </row>
    <row r="634" spans="1:6" x14ac:dyDescent="0.35">
      <c r="A634" t="s">
        <v>50</v>
      </c>
      <c r="B634" t="s">
        <v>73</v>
      </c>
      <c r="C634">
        <v>2005</v>
      </c>
      <c r="D634">
        <v>453.2</v>
      </c>
      <c r="E634">
        <v>24.9</v>
      </c>
      <c r="F634" s="6">
        <v>300</v>
      </c>
    </row>
    <row r="635" spans="1:6" x14ac:dyDescent="0.35">
      <c r="A635" t="s">
        <v>87</v>
      </c>
      <c r="B635" t="s">
        <v>73</v>
      </c>
      <c r="C635">
        <v>2005</v>
      </c>
      <c r="D635">
        <v>22.2</v>
      </c>
      <c r="E635">
        <v>24.7</v>
      </c>
      <c r="F635" s="6">
        <v>1327.85</v>
      </c>
    </row>
    <row r="636" spans="1:6" x14ac:dyDescent="0.35">
      <c r="A636" t="s">
        <v>128</v>
      </c>
      <c r="B636" t="s">
        <v>73</v>
      </c>
      <c r="C636">
        <v>2005</v>
      </c>
      <c r="D636">
        <v>66.5</v>
      </c>
      <c r="E636">
        <v>25</v>
      </c>
      <c r="F636" s="6">
        <v>2504.4</v>
      </c>
    </row>
    <row r="637" spans="1:6" x14ac:dyDescent="0.35">
      <c r="A637" t="s">
        <v>51</v>
      </c>
      <c r="B637" t="s">
        <v>73</v>
      </c>
      <c r="C637">
        <v>2005</v>
      </c>
      <c r="D637">
        <v>27.7</v>
      </c>
      <c r="E637">
        <v>25.6</v>
      </c>
      <c r="F637" s="6">
        <v>800</v>
      </c>
    </row>
    <row r="638" spans="1:6" x14ac:dyDescent="0.35">
      <c r="A638" t="s">
        <v>119</v>
      </c>
      <c r="B638" t="s">
        <v>73</v>
      </c>
      <c r="C638">
        <v>2005</v>
      </c>
      <c r="D638">
        <v>2.1</v>
      </c>
      <c r="E638">
        <v>23.5</v>
      </c>
      <c r="F638" s="6">
        <v>1300</v>
      </c>
    </row>
    <row r="639" spans="1:6" x14ac:dyDescent="0.35">
      <c r="A639" t="s">
        <v>109</v>
      </c>
      <c r="B639" t="s">
        <v>73</v>
      </c>
      <c r="C639">
        <v>2005</v>
      </c>
      <c r="D639">
        <v>39.299999999999997</v>
      </c>
      <c r="E639">
        <v>23</v>
      </c>
      <c r="F639" s="6">
        <v>1000</v>
      </c>
    </row>
    <row r="640" spans="1:6" x14ac:dyDescent="0.35">
      <c r="A640" t="s">
        <v>242</v>
      </c>
      <c r="B640" t="s">
        <v>73</v>
      </c>
      <c r="C640">
        <v>2005</v>
      </c>
      <c r="D640">
        <v>0.1</v>
      </c>
      <c r="E640">
        <v>23</v>
      </c>
      <c r="F640" s="6">
        <v>2000</v>
      </c>
    </row>
    <row r="641" spans="1:6" x14ac:dyDescent="0.35">
      <c r="A641" t="s">
        <v>228</v>
      </c>
      <c r="B641" t="s">
        <v>73</v>
      </c>
      <c r="C641">
        <v>2005</v>
      </c>
      <c r="D641">
        <v>23.9</v>
      </c>
      <c r="E641">
        <v>25.2</v>
      </c>
      <c r="F641" s="5">
        <v>1522.46</v>
      </c>
    </row>
    <row r="642" spans="1:6" x14ac:dyDescent="0.35">
      <c r="A642" t="s">
        <v>229</v>
      </c>
      <c r="B642" t="s">
        <v>73</v>
      </c>
      <c r="C642">
        <v>2005</v>
      </c>
      <c r="D642">
        <v>18.899999999999999</v>
      </c>
      <c r="E642">
        <v>24</v>
      </c>
      <c r="F642" s="6">
        <v>1455.56</v>
      </c>
    </row>
    <row r="643" spans="1:6" x14ac:dyDescent="0.35">
      <c r="A643" t="s">
        <v>230</v>
      </c>
      <c r="B643" t="s">
        <v>73</v>
      </c>
      <c r="C643">
        <v>2005</v>
      </c>
      <c r="D643">
        <v>36.200000000000003</v>
      </c>
      <c r="E643">
        <v>23.1</v>
      </c>
      <c r="F643" s="6">
        <v>950</v>
      </c>
    </row>
    <row r="644" spans="1:6" x14ac:dyDescent="0.35">
      <c r="A644" t="s">
        <v>231</v>
      </c>
      <c r="B644" t="s">
        <v>73</v>
      </c>
      <c r="C644">
        <v>2005</v>
      </c>
      <c r="D644">
        <v>3.6</v>
      </c>
      <c r="E644">
        <v>24.4</v>
      </c>
      <c r="F644" s="6">
        <v>0</v>
      </c>
    </row>
    <row r="645" spans="1:6" x14ac:dyDescent="0.35">
      <c r="A645" t="s">
        <v>111</v>
      </c>
      <c r="B645" t="s">
        <v>73</v>
      </c>
      <c r="C645">
        <v>2005</v>
      </c>
      <c r="D645">
        <v>9.4</v>
      </c>
      <c r="E645">
        <v>21.3</v>
      </c>
      <c r="F645" s="6">
        <v>1200</v>
      </c>
    </row>
    <row r="646" spans="1:6" x14ac:dyDescent="0.35">
      <c r="A646" t="s">
        <v>232</v>
      </c>
      <c r="B646" t="s">
        <v>73</v>
      </c>
      <c r="C646">
        <v>2005</v>
      </c>
      <c r="D646">
        <v>8.4</v>
      </c>
      <c r="E646">
        <v>25</v>
      </c>
      <c r="F646" s="6">
        <v>690.32</v>
      </c>
    </row>
    <row r="647" spans="1:6" x14ac:dyDescent="0.35">
      <c r="A647" t="s">
        <v>61</v>
      </c>
      <c r="B647" t="s">
        <v>73</v>
      </c>
      <c r="C647">
        <v>2005</v>
      </c>
      <c r="D647">
        <v>66.3</v>
      </c>
      <c r="E647">
        <v>25.1</v>
      </c>
      <c r="F647" s="6">
        <v>1487.1</v>
      </c>
    </row>
    <row r="648" spans="1:6" x14ac:dyDescent="0.35">
      <c r="A648" t="s">
        <v>233</v>
      </c>
      <c r="B648" t="s">
        <v>73</v>
      </c>
      <c r="C648">
        <v>2005</v>
      </c>
      <c r="D648">
        <v>630.9</v>
      </c>
      <c r="E648">
        <v>24.2</v>
      </c>
      <c r="F648">
        <v>362.37</v>
      </c>
    </row>
    <row r="649" spans="1:6" x14ac:dyDescent="0.35">
      <c r="A649" t="s">
        <v>235</v>
      </c>
      <c r="B649" t="s">
        <v>73</v>
      </c>
      <c r="C649">
        <v>2005</v>
      </c>
      <c r="D649">
        <v>24.1</v>
      </c>
      <c r="E649">
        <v>22.6</v>
      </c>
      <c r="F649" s="6">
        <v>1193.98</v>
      </c>
    </row>
    <row r="650" spans="1:6" x14ac:dyDescent="0.35">
      <c r="A650" t="s">
        <v>237</v>
      </c>
      <c r="B650" t="s">
        <v>73</v>
      </c>
      <c r="C650">
        <v>2005</v>
      </c>
      <c r="D650">
        <v>1.6</v>
      </c>
      <c r="E650">
        <v>23.6</v>
      </c>
      <c r="F650" s="6">
        <v>0</v>
      </c>
    </row>
    <row r="651" spans="1:6" x14ac:dyDescent="0.35">
      <c r="A651" t="s">
        <v>238</v>
      </c>
      <c r="B651" t="s">
        <v>73</v>
      </c>
      <c r="C651">
        <v>2005</v>
      </c>
      <c r="D651">
        <v>94</v>
      </c>
      <c r="E651">
        <v>24.7</v>
      </c>
      <c r="F651" s="6">
        <v>1217.0999999999999</v>
      </c>
    </row>
    <row r="652" spans="1:6" x14ac:dyDescent="0.35">
      <c r="A652" t="s">
        <v>91</v>
      </c>
      <c r="B652" t="s">
        <v>73</v>
      </c>
      <c r="C652">
        <v>2005</v>
      </c>
      <c r="D652">
        <v>44.7</v>
      </c>
      <c r="E652">
        <v>25.4</v>
      </c>
      <c r="F652" s="6">
        <v>701.68</v>
      </c>
    </row>
    <row r="653" spans="1:6" x14ac:dyDescent="0.35">
      <c r="A653" t="s">
        <v>129</v>
      </c>
      <c r="B653" t="s">
        <v>73</v>
      </c>
      <c r="C653">
        <v>2005</v>
      </c>
      <c r="D653">
        <v>14.3</v>
      </c>
      <c r="E653">
        <v>24.4</v>
      </c>
      <c r="F653" s="6">
        <v>903.21</v>
      </c>
    </row>
    <row r="654" spans="1:6" x14ac:dyDescent="0.35">
      <c r="A654" t="s">
        <v>239</v>
      </c>
      <c r="B654" t="s">
        <v>73</v>
      </c>
      <c r="C654">
        <v>2005</v>
      </c>
      <c r="D654">
        <v>19</v>
      </c>
      <c r="E654">
        <v>25.6</v>
      </c>
      <c r="F654" s="6">
        <v>1114.57</v>
      </c>
    </row>
    <row r="655" spans="1:6" x14ac:dyDescent="0.35">
      <c r="A655" t="s">
        <v>1</v>
      </c>
      <c r="B655" t="s">
        <v>28</v>
      </c>
      <c r="C655">
        <v>2004</v>
      </c>
      <c r="D655">
        <v>70.5</v>
      </c>
      <c r="E655">
        <v>23.4</v>
      </c>
      <c r="F655" s="3">
        <v>2077.8200000000002</v>
      </c>
    </row>
    <row r="656" spans="1:6" x14ac:dyDescent="0.35">
      <c r="A656" t="s">
        <v>240</v>
      </c>
      <c r="B656" t="s">
        <v>28</v>
      </c>
      <c r="C656">
        <v>2004</v>
      </c>
      <c r="D656">
        <v>0</v>
      </c>
      <c r="E656">
        <v>0</v>
      </c>
      <c r="F656" s="3">
        <v>0</v>
      </c>
    </row>
    <row r="657" spans="1:6" x14ac:dyDescent="0.35">
      <c r="A657" t="s">
        <v>213</v>
      </c>
      <c r="B657" t="s">
        <v>28</v>
      </c>
      <c r="C657">
        <v>2004</v>
      </c>
      <c r="D657">
        <v>26.4</v>
      </c>
      <c r="E657">
        <v>24.5</v>
      </c>
      <c r="F657" s="3">
        <v>1000</v>
      </c>
    </row>
    <row r="658" spans="1:6" x14ac:dyDescent="0.35">
      <c r="A658" t="s">
        <v>107</v>
      </c>
      <c r="B658" t="s">
        <v>28</v>
      </c>
      <c r="C658">
        <v>2004</v>
      </c>
      <c r="D658">
        <v>38.799999999999997</v>
      </c>
      <c r="E658">
        <v>22.7</v>
      </c>
      <c r="F658" s="3">
        <v>1950</v>
      </c>
    </row>
    <row r="659" spans="1:6" x14ac:dyDescent="0.35">
      <c r="A659" t="s">
        <v>108</v>
      </c>
      <c r="B659" t="s">
        <v>28</v>
      </c>
      <c r="C659">
        <v>2004</v>
      </c>
      <c r="D659">
        <v>12.4</v>
      </c>
      <c r="E659">
        <v>23.3</v>
      </c>
      <c r="F659" s="3">
        <v>0</v>
      </c>
    </row>
    <row r="660" spans="1:6" x14ac:dyDescent="0.35">
      <c r="A660" t="s">
        <v>214</v>
      </c>
      <c r="B660" t="s">
        <v>28</v>
      </c>
      <c r="C660">
        <v>2004</v>
      </c>
      <c r="D660">
        <v>135</v>
      </c>
      <c r="E660">
        <v>20.5</v>
      </c>
      <c r="F660" s="3">
        <v>1077.19</v>
      </c>
    </row>
    <row r="661" spans="1:6" x14ac:dyDescent="0.35">
      <c r="A661" t="s">
        <v>215</v>
      </c>
      <c r="B661" t="s">
        <v>28</v>
      </c>
      <c r="C661">
        <v>2004</v>
      </c>
      <c r="D661">
        <v>2.4</v>
      </c>
      <c r="E661">
        <v>23.2</v>
      </c>
      <c r="F661" s="3">
        <v>0</v>
      </c>
    </row>
    <row r="662" spans="1:6" x14ac:dyDescent="0.35">
      <c r="A662" t="s">
        <v>216</v>
      </c>
      <c r="B662" t="s">
        <v>28</v>
      </c>
      <c r="C662">
        <v>2004</v>
      </c>
      <c r="D662">
        <v>11.1</v>
      </c>
      <c r="E662">
        <v>24.7</v>
      </c>
      <c r="F662" s="3">
        <v>2170.3000000000002</v>
      </c>
    </row>
    <row r="663" spans="1:6" x14ac:dyDescent="0.35">
      <c r="A663" t="s">
        <v>131</v>
      </c>
      <c r="B663" t="s">
        <v>28</v>
      </c>
      <c r="C663">
        <v>2004</v>
      </c>
      <c r="D663">
        <v>10.1</v>
      </c>
      <c r="E663">
        <v>19.5</v>
      </c>
      <c r="F663" s="3">
        <v>400</v>
      </c>
    </row>
    <row r="664" spans="1:6" x14ac:dyDescent="0.35">
      <c r="A664" t="s">
        <v>217</v>
      </c>
      <c r="B664" t="s">
        <v>28</v>
      </c>
      <c r="C664">
        <v>2004</v>
      </c>
      <c r="D664">
        <v>3.9</v>
      </c>
      <c r="E664">
        <v>22.2</v>
      </c>
      <c r="F664" s="3">
        <v>1200</v>
      </c>
    </row>
    <row r="665" spans="1:6" x14ac:dyDescent="0.35">
      <c r="A665" t="s">
        <v>219</v>
      </c>
      <c r="B665" t="s">
        <v>28</v>
      </c>
      <c r="C665">
        <v>2004</v>
      </c>
      <c r="D665">
        <v>8.3000000000000007</v>
      </c>
      <c r="E665">
        <v>23</v>
      </c>
      <c r="F665" s="3">
        <v>1814.46</v>
      </c>
    </row>
    <row r="666" spans="1:6" x14ac:dyDescent="0.35">
      <c r="A666" t="s">
        <v>220</v>
      </c>
      <c r="B666" t="s">
        <v>28</v>
      </c>
      <c r="C666">
        <v>2004</v>
      </c>
      <c r="D666">
        <v>11.1</v>
      </c>
      <c r="E666">
        <v>23.5</v>
      </c>
      <c r="F666" s="3">
        <v>0</v>
      </c>
    </row>
    <row r="667" spans="1:6" x14ac:dyDescent="0.35">
      <c r="A667" t="s">
        <v>101</v>
      </c>
      <c r="B667" t="s">
        <v>28</v>
      </c>
      <c r="C667">
        <v>2004</v>
      </c>
      <c r="D667">
        <v>12.8</v>
      </c>
      <c r="E667">
        <v>21.9</v>
      </c>
      <c r="F667" s="3">
        <v>0</v>
      </c>
    </row>
    <row r="668" spans="1:6" x14ac:dyDescent="0.35">
      <c r="A668" t="s">
        <v>20</v>
      </c>
      <c r="B668" t="s">
        <v>28</v>
      </c>
      <c r="C668">
        <v>2004</v>
      </c>
      <c r="D668">
        <v>0</v>
      </c>
      <c r="E668">
        <v>0</v>
      </c>
      <c r="F668" s="3">
        <v>0</v>
      </c>
    </row>
    <row r="669" spans="1:6" x14ac:dyDescent="0.35">
      <c r="A669" t="s">
        <v>21</v>
      </c>
      <c r="B669" t="s">
        <v>28</v>
      </c>
      <c r="C669">
        <v>2004</v>
      </c>
      <c r="D669">
        <v>52.2</v>
      </c>
      <c r="E669">
        <v>24.7</v>
      </c>
      <c r="F669" s="3">
        <v>1000.33</v>
      </c>
    </row>
    <row r="670" spans="1:6" x14ac:dyDescent="0.35">
      <c r="A670" t="s">
        <v>222</v>
      </c>
      <c r="B670" t="s">
        <v>28</v>
      </c>
      <c r="C670">
        <v>2004</v>
      </c>
      <c r="D670">
        <v>51</v>
      </c>
      <c r="E670">
        <v>23.2</v>
      </c>
      <c r="F670" s="3">
        <v>1806.87</v>
      </c>
    </row>
    <row r="671" spans="1:6" x14ac:dyDescent="0.35">
      <c r="A671" t="s">
        <v>39</v>
      </c>
      <c r="B671" t="s">
        <v>73</v>
      </c>
      <c r="C671">
        <v>2004</v>
      </c>
      <c r="D671">
        <v>67.900000000000006</v>
      </c>
      <c r="E671">
        <v>23.9</v>
      </c>
      <c r="F671" s="3">
        <v>1382.19</v>
      </c>
    </row>
    <row r="672" spans="1:6" x14ac:dyDescent="0.35">
      <c r="A672" t="s">
        <v>102</v>
      </c>
      <c r="B672" t="s">
        <v>73</v>
      </c>
      <c r="C672">
        <v>2004</v>
      </c>
      <c r="D672">
        <v>35.9</v>
      </c>
      <c r="E672">
        <v>27.5</v>
      </c>
      <c r="F672" s="3">
        <v>1984.69</v>
      </c>
    </row>
    <row r="673" spans="1:6" x14ac:dyDescent="0.35">
      <c r="A673" t="s">
        <v>223</v>
      </c>
      <c r="B673" t="s">
        <v>73</v>
      </c>
      <c r="C673">
        <v>2004</v>
      </c>
      <c r="D673">
        <v>50.7</v>
      </c>
      <c r="E673">
        <v>24.8</v>
      </c>
      <c r="F673" s="3">
        <v>1041.26</v>
      </c>
    </row>
    <row r="674" spans="1:6" x14ac:dyDescent="0.35">
      <c r="A674" t="s">
        <v>225</v>
      </c>
      <c r="B674" t="s">
        <v>73</v>
      </c>
      <c r="C674">
        <v>2004</v>
      </c>
      <c r="D674">
        <v>6.4</v>
      </c>
      <c r="E674">
        <v>25.6</v>
      </c>
      <c r="F674" s="3">
        <v>0</v>
      </c>
    </row>
    <row r="675" spans="1:6" x14ac:dyDescent="0.35">
      <c r="A675" t="s">
        <v>44</v>
      </c>
      <c r="B675" t="s">
        <v>73</v>
      </c>
      <c r="C675">
        <v>2004</v>
      </c>
      <c r="D675">
        <v>14.9</v>
      </c>
      <c r="E675">
        <v>24.6</v>
      </c>
      <c r="F675" s="3">
        <v>1502.97</v>
      </c>
    </row>
    <row r="676" spans="1:6" x14ac:dyDescent="0.35">
      <c r="A676" t="s">
        <v>127</v>
      </c>
      <c r="B676" t="s">
        <v>73</v>
      </c>
      <c r="C676">
        <v>2004</v>
      </c>
      <c r="D676">
        <v>10.7</v>
      </c>
      <c r="E676">
        <v>22.2</v>
      </c>
      <c r="F676" s="3">
        <v>600</v>
      </c>
    </row>
    <row r="677" spans="1:6" x14ac:dyDescent="0.35">
      <c r="A677" t="s">
        <v>48</v>
      </c>
      <c r="B677" t="s">
        <v>73</v>
      </c>
      <c r="C677">
        <v>2004</v>
      </c>
      <c r="D677">
        <v>105.6</v>
      </c>
      <c r="E677">
        <v>22.6</v>
      </c>
      <c r="F677" s="3">
        <v>1397.45</v>
      </c>
    </row>
    <row r="678" spans="1:6" x14ac:dyDescent="0.35">
      <c r="A678" t="s">
        <v>241</v>
      </c>
      <c r="B678" t="s">
        <v>73</v>
      </c>
      <c r="C678">
        <v>2004</v>
      </c>
      <c r="D678">
        <v>0.1</v>
      </c>
      <c r="E678">
        <v>20.100000000000001</v>
      </c>
      <c r="F678" s="3">
        <v>2000</v>
      </c>
    </row>
    <row r="679" spans="1:6" x14ac:dyDescent="0.35">
      <c r="A679" t="s">
        <v>50</v>
      </c>
      <c r="B679" t="s">
        <v>73</v>
      </c>
      <c r="C679">
        <v>2004</v>
      </c>
      <c r="D679">
        <v>200.6</v>
      </c>
      <c r="E679">
        <v>26.1</v>
      </c>
      <c r="F679" s="3">
        <v>300</v>
      </c>
    </row>
    <row r="680" spans="1:6" x14ac:dyDescent="0.35">
      <c r="A680" t="s">
        <v>87</v>
      </c>
      <c r="B680" t="s">
        <v>73</v>
      </c>
      <c r="C680">
        <v>2004</v>
      </c>
      <c r="D680">
        <v>15.3</v>
      </c>
      <c r="E680">
        <v>24.3</v>
      </c>
      <c r="F680" s="3">
        <v>482.35</v>
      </c>
    </row>
    <row r="681" spans="1:6" x14ac:dyDescent="0.35">
      <c r="A681" t="s">
        <v>128</v>
      </c>
      <c r="B681" t="s">
        <v>73</v>
      </c>
      <c r="C681">
        <v>2004</v>
      </c>
      <c r="D681">
        <v>60.6</v>
      </c>
      <c r="E681">
        <v>24.3</v>
      </c>
      <c r="F681" s="3">
        <v>1946.88</v>
      </c>
    </row>
    <row r="682" spans="1:6" x14ac:dyDescent="0.35">
      <c r="A682" t="s">
        <v>51</v>
      </c>
      <c r="B682" t="s">
        <v>73</v>
      </c>
      <c r="C682">
        <v>2004</v>
      </c>
      <c r="D682">
        <v>19.399999999999999</v>
      </c>
      <c r="E682">
        <v>24.7</v>
      </c>
      <c r="F682" s="3">
        <v>0</v>
      </c>
    </row>
    <row r="683" spans="1:6" x14ac:dyDescent="0.35">
      <c r="A683" t="s">
        <v>119</v>
      </c>
      <c r="B683" t="s">
        <v>73</v>
      </c>
      <c r="C683">
        <v>2004</v>
      </c>
      <c r="D683">
        <v>1.5</v>
      </c>
      <c r="E683">
        <v>25</v>
      </c>
      <c r="F683" s="3">
        <v>1500</v>
      </c>
    </row>
    <row r="684" spans="1:6" x14ac:dyDescent="0.35">
      <c r="A684" t="s">
        <v>109</v>
      </c>
      <c r="B684" t="s">
        <v>73</v>
      </c>
      <c r="C684">
        <v>2004</v>
      </c>
      <c r="D684">
        <v>19.600000000000001</v>
      </c>
      <c r="E684">
        <v>23.7</v>
      </c>
      <c r="F684" s="3">
        <v>0</v>
      </c>
    </row>
    <row r="685" spans="1:6" x14ac:dyDescent="0.35">
      <c r="A685" t="s">
        <v>242</v>
      </c>
      <c r="B685" t="s">
        <v>73</v>
      </c>
      <c r="C685">
        <v>2004</v>
      </c>
      <c r="D685">
        <v>0.5</v>
      </c>
      <c r="E685">
        <v>24.6</v>
      </c>
      <c r="F685" s="3">
        <v>2000</v>
      </c>
    </row>
    <row r="686" spans="1:6" x14ac:dyDescent="0.35">
      <c r="A686" t="s">
        <v>228</v>
      </c>
      <c r="B686" t="s">
        <v>73</v>
      </c>
      <c r="C686">
        <v>2004</v>
      </c>
      <c r="D686">
        <v>12.9</v>
      </c>
      <c r="E686">
        <v>25.5</v>
      </c>
      <c r="F686" s="3">
        <v>1291.28</v>
      </c>
    </row>
    <row r="687" spans="1:6" x14ac:dyDescent="0.35">
      <c r="A687" t="s">
        <v>229</v>
      </c>
      <c r="B687" t="s">
        <v>73</v>
      </c>
      <c r="C687">
        <v>2004</v>
      </c>
      <c r="D687">
        <v>3.7</v>
      </c>
      <c r="E687">
        <v>25.2</v>
      </c>
      <c r="F687" s="3">
        <v>1410.81</v>
      </c>
    </row>
    <row r="688" spans="1:6" x14ac:dyDescent="0.35">
      <c r="A688" t="s">
        <v>230</v>
      </c>
      <c r="B688" t="s">
        <v>73</v>
      </c>
      <c r="C688">
        <v>2004</v>
      </c>
      <c r="D688">
        <v>2.4</v>
      </c>
      <c r="E688">
        <v>24.4</v>
      </c>
      <c r="F688" s="3">
        <v>1500</v>
      </c>
    </row>
    <row r="689" spans="1:6" x14ac:dyDescent="0.35">
      <c r="A689" t="s">
        <v>231</v>
      </c>
      <c r="B689" t="s">
        <v>73</v>
      </c>
      <c r="C689">
        <v>2004</v>
      </c>
      <c r="D689">
        <v>2.1</v>
      </c>
      <c r="E689">
        <v>25</v>
      </c>
      <c r="F689" s="3">
        <v>0</v>
      </c>
    </row>
    <row r="690" spans="1:6" x14ac:dyDescent="0.35">
      <c r="A690" t="s">
        <v>111</v>
      </c>
      <c r="B690" t="s">
        <v>73</v>
      </c>
      <c r="C690">
        <v>2004</v>
      </c>
      <c r="D690">
        <v>6.9</v>
      </c>
      <c r="E690">
        <v>20</v>
      </c>
      <c r="F690" s="3">
        <v>2000</v>
      </c>
    </row>
    <row r="691" spans="1:6" x14ac:dyDescent="0.35">
      <c r="A691" t="s">
        <v>232</v>
      </c>
      <c r="B691" t="s">
        <v>73</v>
      </c>
      <c r="C691">
        <v>2004</v>
      </c>
      <c r="D691">
        <v>8.1999999999999993</v>
      </c>
      <c r="E691">
        <v>26.1</v>
      </c>
      <c r="F691" s="3">
        <v>1000</v>
      </c>
    </row>
    <row r="692" spans="1:6" x14ac:dyDescent="0.35">
      <c r="A692" t="s">
        <v>61</v>
      </c>
      <c r="B692" t="s">
        <v>73</v>
      </c>
      <c r="C692">
        <v>2004</v>
      </c>
      <c r="D692">
        <v>53.4</v>
      </c>
      <c r="E692">
        <v>26.3</v>
      </c>
      <c r="F692" s="3">
        <v>1330.43</v>
      </c>
    </row>
    <row r="693" spans="1:6" x14ac:dyDescent="0.35">
      <c r="A693" t="s">
        <v>233</v>
      </c>
      <c r="B693" t="s">
        <v>73</v>
      </c>
      <c r="C693">
        <v>2004</v>
      </c>
      <c r="D693">
        <v>638.4</v>
      </c>
      <c r="E693">
        <v>23.5</v>
      </c>
      <c r="F693">
        <v>357.37</v>
      </c>
    </row>
    <row r="694" spans="1:6" x14ac:dyDescent="0.35">
      <c r="A694" t="s">
        <v>235</v>
      </c>
      <c r="B694" t="s">
        <v>73</v>
      </c>
      <c r="C694">
        <v>2004</v>
      </c>
      <c r="D694">
        <v>0</v>
      </c>
      <c r="E694">
        <v>0</v>
      </c>
      <c r="F694" s="3">
        <v>0</v>
      </c>
    </row>
    <row r="695" spans="1:6" x14ac:dyDescent="0.35">
      <c r="A695" t="s">
        <v>237</v>
      </c>
      <c r="B695" t="s">
        <v>73</v>
      </c>
      <c r="C695">
        <v>2004</v>
      </c>
      <c r="D695">
        <v>0.9</v>
      </c>
      <c r="E695">
        <v>27.7</v>
      </c>
      <c r="F695" s="3">
        <v>0</v>
      </c>
    </row>
    <row r="696" spans="1:6" x14ac:dyDescent="0.35">
      <c r="A696" t="s">
        <v>238</v>
      </c>
      <c r="B696" t="s">
        <v>73</v>
      </c>
      <c r="C696">
        <v>2004</v>
      </c>
      <c r="D696">
        <v>105.7</v>
      </c>
      <c r="E696">
        <v>25.8</v>
      </c>
      <c r="F696" s="3">
        <v>920.36</v>
      </c>
    </row>
    <row r="697" spans="1:6" x14ac:dyDescent="0.35">
      <c r="A697" t="s">
        <v>91</v>
      </c>
      <c r="B697" t="s">
        <v>73</v>
      </c>
      <c r="C697">
        <v>2004</v>
      </c>
      <c r="D697">
        <v>76.5</v>
      </c>
      <c r="E697">
        <v>24.8</v>
      </c>
      <c r="F697" s="3">
        <v>588.78</v>
      </c>
    </row>
    <row r="698" spans="1:6" x14ac:dyDescent="0.35">
      <c r="A698" t="s">
        <v>129</v>
      </c>
      <c r="B698" t="s">
        <v>73</v>
      </c>
      <c r="C698">
        <v>2004</v>
      </c>
      <c r="D698">
        <v>21.6</v>
      </c>
      <c r="E698">
        <v>24.9</v>
      </c>
      <c r="F698" s="3">
        <v>909.02</v>
      </c>
    </row>
    <row r="699" spans="1:6" x14ac:dyDescent="0.35">
      <c r="A699" t="s">
        <v>239</v>
      </c>
      <c r="B699" t="s">
        <v>73</v>
      </c>
      <c r="C699">
        <v>2004</v>
      </c>
      <c r="D699">
        <v>23.8</v>
      </c>
      <c r="E699">
        <v>26.3</v>
      </c>
      <c r="F699" s="3">
        <v>936.03</v>
      </c>
    </row>
    <row r="700" spans="1:6" x14ac:dyDescent="0.35">
      <c r="A700" t="s">
        <v>56</v>
      </c>
      <c r="B700" t="s">
        <v>73</v>
      </c>
      <c r="C700">
        <v>2004</v>
      </c>
      <c r="D700">
        <v>115.8</v>
      </c>
      <c r="E700">
        <v>25.4</v>
      </c>
      <c r="F700" s="3">
        <v>1503.09</v>
      </c>
    </row>
    <row r="701" spans="1:6" x14ac:dyDescent="0.35">
      <c r="A701" t="s">
        <v>227</v>
      </c>
      <c r="B701" t="s">
        <v>73</v>
      </c>
      <c r="C701">
        <v>2004</v>
      </c>
      <c r="D701">
        <v>123</v>
      </c>
      <c r="E701">
        <v>27.8</v>
      </c>
      <c r="F701" s="3">
        <v>713.25</v>
      </c>
    </row>
    <row r="702" spans="1:6" x14ac:dyDescent="0.35">
      <c r="A702" t="s">
        <v>1</v>
      </c>
      <c r="B702" t="s">
        <v>28</v>
      </c>
      <c r="C702">
        <v>2003</v>
      </c>
      <c r="D702">
        <v>57.8</v>
      </c>
      <c r="E702">
        <v>23.2</v>
      </c>
      <c r="F702" s="6">
        <v>2473.0700000000002</v>
      </c>
    </row>
    <row r="703" spans="1:6" x14ac:dyDescent="0.35">
      <c r="A703" t="s">
        <v>213</v>
      </c>
      <c r="B703" t="s">
        <v>28</v>
      </c>
      <c r="C703">
        <v>2003</v>
      </c>
      <c r="D703">
        <v>11.4</v>
      </c>
      <c r="E703">
        <v>23</v>
      </c>
      <c r="F703" s="5">
        <v>1332.35</v>
      </c>
    </row>
    <row r="704" spans="1:6" x14ac:dyDescent="0.35">
      <c r="A704" t="s">
        <v>107</v>
      </c>
      <c r="B704" t="s">
        <v>28</v>
      </c>
      <c r="C704">
        <v>2003</v>
      </c>
      <c r="D704">
        <v>30.3</v>
      </c>
      <c r="E704">
        <v>22.3</v>
      </c>
      <c r="F704" s="6">
        <v>1810.8</v>
      </c>
    </row>
    <row r="705" spans="1:6" x14ac:dyDescent="0.35">
      <c r="A705" t="s">
        <v>108</v>
      </c>
      <c r="B705" t="s">
        <v>28</v>
      </c>
      <c r="C705">
        <v>2003</v>
      </c>
      <c r="D705">
        <v>17.3</v>
      </c>
      <c r="E705">
        <v>21.2</v>
      </c>
      <c r="F705" s="6">
        <v>0</v>
      </c>
    </row>
    <row r="706" spans="1:6" x14ac:dyDescent="0.35">
      <c r="A706" t="s">
        <v>214</v>
      </c>
      <c r="B706" t="s">
        <v>28</v>
      </c>
      <c r="C706">
        <v>2003</v>
      </c>
      <c r="D706">
        <v>37.799999999999997</v>
      </c>
      <c r="E706">
        <v>20.2</v>
      </c>
      <c r="F706" s="6">
        <v>1110</v>
      </c>
    </row>
    <row r="707" spans="1:6" x14ac:dyDescent="0.35">
      <c r="A707" t="s">
        <v>243</v>
      </c>
      <c r="B707" t="s">
        <v>28</v>
      </c>
      <c r="C707">
        <v>2003</v>
      </c>
      <c r="D707">
        <v>3</v>
      </c>
      <c r="E707">
        <v>21.3</v>
      </c>
      <c r="F707" s="6">
        <v>0</v>
      </c>
    </row>
    <row r="708" spans="1:6" x14ac:dyDescent="0.35">
      <c r="A708" t="s">
        <v>216</v>
      </c>
      <c r="B708" t="s">
        <v>28</v>
      </c>
      <c r="C708">
        <v>2003</v>
      </c>
      <c r="D708">
        <v>9.9</v>
      </c>
      <c r="E708">
        <v>24.7</v>
      </c>
      <c r="F708" s="6">
        <v>2149.87</v>
      </c>
    </row>
    <row r="709" spans="1:6" x14ac:dyDescent="0.35">
      <c r="A709" t="s">
        <v>131</v>
      </c>
      <c r="B709" t="s">
        <v>28</v>
      </c>
      <c r="C709">
        <v>2003</v>
      </c>
      <c r="D709">
        <v>11.8</v>
      </c>
      <c r="E709">
        <v>18.600000000000001</v>
      </c>
      <c r="F709" s="6">
        <v>350</v>
      </c>
    </row>
    <row r="710" spans="1:6" x14ac:dyDescent="0.35">
      <c r="A710" t="s">
        <v>219</v>
      </c>
      <c r="B710" t="s">
        <v>28</v>
      </c>
      <c r="C710">
        <v>2003</v>
      </c>
      <c r="D710">
        <v>8.8000000000000007</v>
      </c>
      <c r="E710">
        <v>22.9</v>
      </c>
      <c r="F710" s="6">
        <v>1452.14</v>
      </c>
    </row>
    <row r="711" spans="1:6" x14ac:dyDescent="0.35">
      <c r="A711" t="s">
        <v>220</v>
      </c>
      <c r="B711" t="s">
        <v>28</v>
      </c>
      <c r="C711">
        <v>2003</v>
      </c>
      <c r="D711">
        <v>12.3</v>
      </c>
      <c r="E711">
        <v>24.6</v>
      </c>
      <c r="F711" s="6">
        <v>0</v>
      </c>
    </row>
    <row r="712" spans="1:6" x14ac:dyDescent="0.35">
      <c r="A712" t="s">
        <v>101</v>
      </c>
      <c r="B712" t="s">
        <v>28</v>
      </c>
      <c r="C712">
        <v>2003</v>
      </c>
      <c r="D712">
        <v>11.6</v>
      </c>
      <c r="E712">
        <v>21.5</v>
      </c>
      <c r="F712" s="6">
        <v>0</v>
      </c>
    </row>
    <row r="713" spans="1:6" x14ac:dyDescent="0.35">
      <c r="A713" t="s">
        <v>21</v>
      </c>
      <c r="B713" t="s">
        <v>28</v>
      </c>
      <c r="C713">
        <v>2003</v>
      </c>
      <c r="D713">
        <v>24.9</v>
      </c>
      <c r="E713">
        <v>23.6</v>
      </c>
      <c r="F713" s="6">
        <v>926.49</v>
      </c>
    </row>
    <row r="714" spans="1:6" x14ac:dyDescent="0.35">
      <c r="A714" t="s">
        <v>222</v>
      </c>
      <c r="B714" t="s">
        <v>28</v>
      </c>
      <c r="C714">
        <v>2003</v>
      </c>
      <c r="D714">
        <v>28.3</v>
      </c>
      <c r="E714">
        <v>24</v>
      </c>
      <c r="F714" s="6">
        <v>1978.63</v>
      </c>
    </row>
    <row r="715" spans="1:6" x14ac:dyDescent="0.35">
      <c r="A715" t="s">
        <v>39</v>
      </c>
      <c r="B715" t="s">
        <v>73</v>
      </c>
      <c r="C715">
        <v>2003</v>
      </c>
      <c r="D715">
        <v>34.4</v>
      </c>
      <c r="E715">
        <v>24.6</v>
      </c>
      <c r="F715" s="6">
        <v>1546.28</v>
      </c>
    </row>
    <row r="716" spans="1:6" x14ac:dyDescent="0.35">
      <c r="A716" t="s">
        <v>102</v>
      </c>
      <c r="B716" t="s">
        <v>73</v>
      </c>
      <c r="C716">
        <v>2003</v>
      </c>
      <c r="D716">
        <v>20</v>
      </c>
      <c r="E716">
        <v>27.5</v>
      </c>
      <c r="F716" s="6">
        <v>2716.3</v>
      </c>
    </row>
    <row r="717" spans="1:6" x14ac:dyDescent="0.35">
      <c r="A717" t="s">
        <v>223</v>
      </c>
      <c r="B717" t="s">
        <v>73</v>
      </c>
      <c r="C717">
        <v>2003</v>
      </c>
      <c r="D717">
        <v>37.6</v>
      </c>
      <c r="E717">
        <v>25.3</v>
      </c>
      <c r="F717" s="6">
        <v>1057.6500000000001</v>
      </c>
    </row>
    <row r="718" spans="1:6" x14ac:dyDescent="0.35">
      <c r="A718" t="s">
        <v>244</v>
      </c>
      <c r="B718" t="s">
        <v>73</v>
      </c>
      <c r="C718">
        <v>2003</v>
      </c>
      <c r="D718">
        <v>13.8</v>
      </c>
      <c r="E718">
        <v>24.2</v>
      </c>
      <c r="F718" s="6">
        <v>0</v>
      </c>
    </row>
    <row r="719" spans="1:6" x14ac:dyDescent="0.35">
      <c r="A719" t="s">
        <v>245</v>
      </c>
      <c r="B719" t="s">
        <v>73</v>
      </c>
      <c r="C719">
        <v>2003</v>
      </c>
      <c r="D719">
        <v>7</v>
      </c>
      <c r="E719">
        <v>22.8</v>
      </c>
      <c r="F719" s="6">
        <v>2000</v>
      </c>
    </row>
    <row r="720" spans="1:6" x14ac:dyDescent="0.35">
      <c r="A720" t="s">
        <v>127</v>
      </c>
      <c r="B720" t="s">
        <v>73</v>
      </c>
      <c r="C720">
        <v>2003</v>
      </c>
      <c r="D720">
        <v>13.4</v>
      </c>
      <c r="E720">
        <v>22.9</v>
      </c>
      <c r="F720" s="6">
        <v>600</v>
      </c>
    </row>
    <row r="721" spans="1:6" x14ac:dyDescent="0.35">
      <c r="A721" t="s">
        <v>241</v>
      </c>
      <c r="B721" t="s">
        <v>73</v>
      </c>
      <c r="C721">
        <v>2003</v>
      </c>
      <c r="D721">
        <v>0.2</v>
      </c>
      <c r="E721">
        <v>22.1</v>
      </c>
      <c r="F721" s="6">
        <v>2000</v>
      </c>
    </row>
    <row r="722" spans="1:6" x14ac:dyDescent="0.35">
      <c r="A722" t="s">
        <v>50</v>
      </c>
      <c r="B722" t="s">
        <v>73</v>
      </c>
      <c r="C722">
        <v>2003</v>
      </c>
      <c r="D722">
        <v>113.6</v>
      </c>
      <c r="E722">
        <v>22</v>
      </c>
      <c r="F722" s="6">
        <v>400</v>
      </c>
    </row>
    <row r="723" spans="1:6" x14ac:dyDescent="0.35">
      <c r="A723" t="s">
        <v>87</v>
      </c>
      <c r="B723" t="s">
        <v>73</v>
      </c>
      <c r="C723">
        <v>2003</v>
      </c>
      <c r="D723">
        <v>15.1</v>
      </c>
      <c r="E723">
        <v>25.7</v>
      </c>
      <c r="F723" s="6">
        <v>1186.9100000000001</v>
      </c>
    </row>
    <row r="724" spans="1:6" x14ac:dyDescent="0.35">
      <c r="A724" t="s">
        <v>128</v>
      </c>
      <c r="B724" t="s">
        <v>73</v>
      </c>
      <c r="C724">
        <v>2003</v>
      </c>
      <c r="D724">
        <v>46.6</v>
      </c>
      <c r="E724">
        <v>23.3</v>
      </c>
      <c r="F724" s="6">
        <v>2141.2399999999998</v>
      </c>
    </row>
    <row r="725" spans="1:6" x14ac:dyDescent="0.35">
      <c r="A725" t="s">
        <v>51</v>
      </c>
      <c r="B725" t="s">
        <v>73</v>
      </c>
      <c r="C725">
        <v>2003</v>
      </c>
      <c r="D725">
        <v>9.6999999999999993</v>
      </c>
      <c r="E725">
        <v>25.4</v>
      </c>
      <c r="F725" s="6">
        <v>1800</v>
      </c>
    </row>
    <row r="726" spans="1:6" x14ac:dyDescent="0.35">
      <c r="A726" t="s">
        <v>119</v>
      </c>
      <c r="B726" t="s">
        <v>73</v>
      </c>
      <c r="C726">
        <v>2003</v>
      </c>
      <c r="D726">
        <v>5.6</v>
      </c>
      <c r="E726">
        <v>26.2</v>
      </c>
      <c r="F726" s="6">
        <v>2600</v>
      </c>
    </row>
    <row r="727" spans="1:6" x14ac:dyDescent="0.35">
      <c r="A727" t="s">
        <v>109</v>
      </c>
      <c r="B727" t="s">
        <v>73</v>
      </c>
      <c r="C727">
        <v>2003</v>
      </c>
      <c r="D727">
        <v>29.4</v>
      </c>
      <c r="E727">
        <v>23.3</v>
      </c>
      <c r="F727" s="6">
        <v>0</v>
      </c>
    </row>
    <row r="728" spans="1:6" x14ac:dyDescent="0.35">
      <c r="A728" t="s">
        <v>242</v>
      </c>
      <c r="B728" t="s">
        <v>73</v>
      </c>
      <c r="C728">
        <v>2003</v>
      </c>
      <c r="D728">
        <v>0</v>
      </c>
      <c r="E728">
        <v>0</v>
      </c>
      <c r="F728" s="6">
        <v>0</v>
      </c>
    </row>
    <row r="729" spans="1:6" x14ac:dyDescent="0.35">
      <c r="A729" t="s">
        <v>56</v>
      </c>
      <c r="B729" t="s">
        <v>73</v>
      </c>
      <c r="C729">
        <v>2003</v>
      </c>
      <c r="D729">
        <v>111.9</v>
      </c>
      <c r="E729">
        <v>25.5</v>
      </c>
      <c r="F729" s="6">
        <v>1103.9100000000001</v>
      </c>
    </row>
    <row r="730" spans="1:6" x14ac:dyDescent="0.35">
      <c r="A730" t="s">
        <v>227</v>
      </c>
      <c r="B730" t="s">
        <v>73</v>
      </c>
      <c r="C730">
        <v>2003</v>
      </c>
      <c r="D730">
        <v>169.6</v>
      </c>
      <c r="E730">
        <v>25.5</v>
      </c>
      <c r="F730" s="6">
        <v>643.11</v>
      </c>
    </row>
    <row r="731" spans="1:6" x14ac:dyDescent="0.35">
      <c r="A731" t="s">
        <v>228</v>
      </c>
      <c r="B731" t="s">
        <v>73</v>
      </c>
      <c r="C731">
        <v>2003</v>
      </c>
      <c r="D731">
        <v>19</v>
      </c>
      <c r="E731">
        <v>24.1</v>
      </c>
      <c r="F731" s="6">
        <v>1455.35</v>
      </c>
    </row>
    <row r="732" spans="1:6" x14ac:dyDescent="0.35">
      <c r="A732" t="s">
        <v>229</v>
      </c>
      <c r="B732" t="s">
        <v>73</v>
      </c>
      <c r="C732">
        <v>2003</v>
      </c>
      <c r="D732">
        <v>0.6</v>
      </c>
      <c r="E732">
        <v>24.2</v>
      </c>
      <c r="F732" s="6">
        <v>1200</v>
      </c>
    </row>
    <row r="733" spans="1:6" x14ac:dyDescent="0.35">
      <c r="A733" t="s">
        <v>111</v>
      </c>
      <c r="B733" t="s">
        <v>73</v>
      </c>
      <c r="C733">
        <v>2003</v>
      </c>
      <c r="D733">
        <v>1.4</v>
      </c>
      <c r="E733">
        <v>23.1</v>
      </c>
      <c r="F733" s="6">
        <v>1000</v>
      </c>
    </row>
    <row r="734" spans="1:6" x14ac:dyDescent="0.35">
      <c r="A734" t="s">
        <v>232</v>
      </c>
      <c r="B734" t="s">
        <v>73</v>
      </c>
      <c r="C734">
        <v>2003</v>
      </c>
      <c r="D734">
        <v>0</v>
      </c>
      <c r="E734">
        <v>0</v>
      </c>
      <c r="F734" s="6">
        <v>0</v>
      </c>
    </row>
    <row r="735" spans="1:6" x14ac:dyDescent="0.35">
      <c r="A735" t="s">
        <v>61</v>
      </c>
      <c r="B735" t="s">
        <v>73</v>
      </c>
      <c r="C735">
        <v>2003</v>
      </c>
      <c r="D735">
        <v>62.8</v>
      </c>
      <c r="E735">
        <v>25.7</v>
      </c>
      <c r="F735" s="6">
        <v>1478.82</v>
      </c>
    </row>
    <row r="736" spans="1:6" x14ac:dyDescent="0.35">
      <c r="A736" t="s">
        <v>233</v>
      </c>
      <c r="B736" t="s">
        <v>73</v>
      </c>
      <c r="C736">
        <v>2003</v>
      </c>
      <c r="D736">
        <v>538.1</v>
      </c>
      <c r="E736">
        <v>24.3</v>
      </c>
      <c r="F736" s="6">
        <v>360.78</v>
      </c>
    </row>
    <row r="737" spans="1:6" x14ac:dyDescent="0.35">
      <c r="A737" t="s">
        <v>67</v>
      </c>
      <c r="B737" t="s">
        <v>73</v>
      </c>
      <c r="C737">
        <v>2003</v>
      </c>
      <c r="D737">
        <v>112</v>
      </c>
      <c r="E737">
        <v>24.9</v>
      </c>
      <c r="F737" s="6">
        <v>1509.17</v>
      </c>
    </row>
    <row r="738" spans="1:6" x14ac:dyDescent="0.35">
      <c r="A738" t="s">
        <v>237</v>
      </c>
      <c r="B738" t="s">
        <v>73</v>
      </c>
      <c r="C738">
        <v>2003</v>
      </c>
      <c r="D738">
        <v>0.2</v>
      </c>
      <c r="E738">
        <v>23.6</v>
      </c>
      <c r="F738" s="5">
        <v>0</v>
      </c>
    </row>
    <row r="739" spans="1:6" x14ac:dyDescent="0.35">
      <c r="A739" t="s">
        <v>238</v>
      </c>
      <c r="B739" t="s">
        <v>73</v>
      </c>
      <c r="C739">
        <v>2003</v>
      </c>
      <c r="D739">
        <v>44.7</v>
      </c>
      <c r="E739">
        <v>25.1</v>
      </c>
      <c r="F739" s="6">
        <v>983.04</v>
      </c>
    </row>
    <row r="740" spans="1:6" x14ac:dyDescent="0.35">
      <c r="A740" t="s">
        <v>91</v>
      </c>
      <c r="B740" t="s">
        <v>73</v>
      </c>
      <c r="C740">
        <v>2003</v>
      </c>
      <c r="D740">
        <v>55</v>
      </c>
      <c r="E740">
        <v>23.8</v>
      </c>
      <c r="F740" s="6">
        <v>809.84</v>
      </c>
    </row>
    <row r="741" spans="1:6" x14ac:dyDescent="0.35">
      <c r="A741" t="s">
        <v>129</v>
      </c>
      <c r="B741" t="s">
        <v>73</v>
      </c>
      <c r="C741">
        <v>2003</v>
      </c>
      <c r="D741">
        <v>8.9</v>
      </c>
      <c r="E741">
        <v>27.4</v>
      </c>
      <c r="F741" s="5">
        <v>950</v>
      </c>
    </row>
    <row r="742" spans="1:6" x14ac:dyDescent="0.35">
      <c r="A742" t="s">
        <v>239</v>
      </c>
      <c r="B742" t="s">
        <v>73</v>
      </c>
      <c r="C742">
        <v>2003</v>
      </c>
      <c r="D742">
        <v>21.8</v>
      </c>
      <c r="E742">
        <v>24.6</v>
      </c>
      <c r="F742" s="6">
        <v>1133.06</v>
      </c>
    </row>
    <row r="743" spans="1:6" x14ac:dyDescent="0.35">
      <c r="A743" t="s">
        <v>66</v>
      </c>
      <c r="B743" t="s">
        <v>73</v>
      </c>
      <c r="C743">
        <v>2003</v>
      </c>
      <c r="D743">
        <v>1739.8</v>
      </c>
      <c r="E743">
        <v>23.9</v>
      </c>
      <c r="F743" s="6">
        <v>357.15</v>
      </c>
    </row>
    <row r="744" spans="1:6" x14ac:dyDescent="0.35">
      <c r="A744" t="s">
        <v>1</v>
      </c>
      <c r="B744" t="s">
        <v>28</v>
      </c>
      <c r="C744">
        <v>2002</v>
      </c>
      <c r="D744">
        <v>147.1</v>
      </c>
      <c r="E744">
        <v>21.2</v>
      </c>
      <c r="F744" s="3">
        <v>1492.13</v>
      </c>
    </row>
    <row r="745" spans="1:6" x14ac:dyDescent="0.35">
      <c r="A745" t="s">
        <v>213</v>
      </c>
      <c r="B745" t="s">
        <v>28</v>
      </c>
      <c r="C745">
        <v>2002</v>
      </c>
      <c r="D745">
        <v>15.2</v>
      </c>
      <c r="E745">
        <v>22.7</v>
      </c>
      <c r="F745" s="3">
        <v>0</v>
      </c>
    </row>
    <row r="746" spans="1:6" x14ac:dyDescent="0.35">
      <c r="A746" t="s">
        <v>107</v>
      </c>
      <c r="B746" t="s">
        <v>28</v>
      </c>
      <c r="C746">
        <v>2002</v>
      </c>
      <c r="D746">
        <v>43.5</v>
      </c>
      <c r="E746">
        <v>22.1</v>
      </c>
      <c r="F746" s="3">
        <v>1700</v>
      </c>
    </row>
    <row r="747" spans="1:6" x14ac:dyDescent="0.35">
      <c r="A747" t="s">
        <v>108</v>
      </c>
      <c r="B747" t="s">
        <v>28</v>
      </c>
      <c r="C747">
        <v>2002</v>
      </c>
    </row>
    <row r="748" spans="1:6" x14ac:dyDescent="0.35">
      <c r="A748" t="s">
        <v>214</v>
      </c>
      <c r="B748" t="s">
        <v>28</v>
      </c>
      <c r="C748">
        <v>2002</v>
      </c>
      <c r="D748">
        <v>41.2</v>
      </c>
      <c r="E748">
        <v>21</v>
      </c>
      <c r="F748" s="3">
        <v>1111</v>
      </c>
    </row>
    <row r="749" spans="1:6" x14ac:dyDescent="0.35">
      <c r="A749" t="s">
        <v>243</v>
      </c>
      <c r="B749" t="s">
        <v>28</v>
      </c>
      <c r="C749">
        <v>2002</v>
      </c>
      <c r="D749">
        <v>3.2</v>
      </c>
      <c r="E749">
        <v>23</v>
      </c>
      <c r="F749" s="3">
        <v>0</v>
      </c>
    </row>
    <row r="750" spans="1:6" x14ac:dyDescent="0.35">
      <c r="A750" t="s">
        <v>216</v>
      </c>
      <c r="B750" t="s">
        <v>28</v>
      </c>
      <c r="C750">
        <v>2002</v>
      </c>
      <c r="D750">
        <v>14.1</v>
      </c>
      <c r="E750">
        <v>23.3</v>
      </c>
      <c r="F750" s="3">
        <v>2058.9299999999998</v>
      </c>
    </row>
    <row r="751" spans="1:6" x14ac:dyDescent="0.35">
      <c r="A751" t="s">
        <v>131</v>
      </c>
      <c r="B751" t="s">
        <v>28</v>
      </c>
      <c r="C751">
        <v>2002</v>
      </c>
      <c r="D751">
        <v>0</v>
      </c>
      <c r="E751">
        <v>0</v>
      </c>
      <c r="F751" s="3">
        <v>0</v>
      </c>
    </row>
    <row r="752" spans="1:6" x14ac:dyDescent="0.35">
      <c r="A752" t="s">
        <v>219</v>
      </c>
      <c r="B752" t="s">
        <v>28</v>
      </c>
      <c r="C752">
        <v>2002</v>
      </c>
      <c r="D752">
        <v>52.2</v>
      </c>
      <c r="E752">
        <v>21.9</v>
      </c>
      <c r="F752" s="3">
        <v>1456.83</v>
      </c>
    </row>
    <row r="753" spans="1:6" x14ac:dyDescent="0.35">
      <c r="A753" t="s">
        <v>220</v>
      </c>
      <c r="B753" t="s">
        <v>28</v>
      </c>
      <c r="C753">
        <v>2002</v>
      </c>
      <c r="D753">
        <v>19.5</v>
      </c>
      <c r="E753">
        <v>24</v>
      </c>
      <c r="F753" s="3">
        <v>0</v>
      </c>
    </row>
    <row r="754" spans="1:6" x14ac:dyDescent="0.35">
      <c r="A754" t="s">
        <v>101</v>
      </c>
      <c r="B754" t="s">
        <v>28</v>
      </c>
      <c r="C754">
        <v>2002</v>
      </c>
      <c r="D754">
        <v>16.600000000000001</v>
      </c>
      <c r="E754">
        <v>23.3</v>
      </c>
      <c r="F754" s="3">
        <v>851.48</v>
      </c>
    </row>
    <row r="755" spans="1:6" x14ac:dyDescent="0.35">
      <c r="A755" t="s">
        <v>21</v>
      </c>
      <c r="B755" t="s">
        <v>28</v>
      </c>
      <c r="C755">
        <v>2002</v>
      </c>
      <c r="D755">
        <v>14.8</v>
      </c>
      <c r="E755">
        <v>23.3</v>
      </c>
      <c r="F755" s="3">
        <v>1116.9000000000001</v>
      </c>
    </row>
    <row r="756" spans="1:6" x14ac:dyDescent="0.35">
      <c r="A756" t="s">
        <v>222</v>
      </c>
      <c r="B756" t="s">
        <v>28</v>
      </c>
      <c r="C756">
        <v>2002</v>
      </c>
      <c r="D756">
        <v>37.6</v>
      </c>
      <c r="E756">
        <v>24</v>
      </c>
      <c r="F756" s="3">
        <v>2141.85</v>
      </c>
    </row>
    <row r="757" spans="1:6" x14ac:dyDescent="0.35">
      <c r="A757" t="s">
        <v>39</v>
      </c>
      <c r="B757" t="s">
        <v>73</v>
      </c>
      <c r="C757">
        <v>2002</v>
      </c>
      <c r="D757">
        <v>35.700000000000003</v>
      </c>
      <c r="E757">
        <v>23.9</v>
      </c>
      <c r="F757" s="3">
        <v>1360.05</v>
      </c>
    </row>
    <row r="758" spans="1:6" x14ac:dyDescent="0.35">
      <c r="A758" t="s">
        <v>102</v>
      </c>
      <c r="B758" t="s">
        <v>73</v>
      </c>
      <c r="C758">
        <v>2002</v>
      </c>
      <c r="D758">
        <v>38.4</v>
      </c>
      <c r="E758">
        <v>24</v>
      </c>
      <c r="F758" s="3">
        <v>2646</v>
      </c>
    </row>
    <row r="759" spans="1:6" x14ac:dyDescent="0.35">
      <c r="A759" t="s">
        <v>223</v>
      </c>
      <c r="B759" t="s">
        <v>73</v>
      </c>
      <c r="C759">
        <v>2002</v>
      </c>
      <c r="D759">
        <v>56.6</v>
      </c>
      <c r="E759">
        <v>24.2</v>
      </c>
      <c r="F759" s="3">
        <v>1201.26</v>
      </c>
    </row>
    <row r="760" spans="1:6" x14ac:dyDescent="0.35">
      <c r="A760" t="s">
        <v>244</v>
      </c>
      <c r="B760" t="s">
        <v>73</v>
      </c>
      <c r="C760">
        <v>2002</v>
      </c>
      <c r="D760">
        <v>7.6</v>
      </c>
      <c r="E760">
        <v>24</v>
      </c>
      <c r="F760" s="3">
        <v>2000</v>
      </c>
    </row>
    <row r="761" spans="1:6" x14ac:dyDescent="0.35">
      <c r="A761" t="s">
        <v>245</v>
      </c>
      <c r="B761" t="s">
        <v>73</v>
      </c>
      <c r="C761">
        <v>2002</v>
      </c>
      <c r="D761">
        <v>3.9</v>
      </c>
      <c r="E761">
        <v>22.9</v>
      </c>
      <c r="F761" s="3">
        <v>0</v>
      </c>
    </row>
    <row r="762" spans="1:6" x14ac:dyDescent="0.35">
      <c r="A762" t="s">
        <v>127</v>
      </c>
      <c r="B762" t="s">
        <v>73</v>
      </c>
      <c r="C762">
        <v>2002</v>
      </c>
      <c r="D762">
        <v>436.5</v>
      </c>
      <c r="E762">
        <v>21.7</v>
      </c>
      <c r="F762" s="3">
        <v>95.95</v>
      </c>
    </row>
    <row r="763" spans="1:6" x14ac:dyDescent="0.35">
      <c r="A763" t="s">
        <v>241</v>
      </c>
      <c r="B763" t="s">
        <v>73</v>
      </c>
      <c r="C763">
        <v>2002</v>
      </c>
      <c r="D763">
        <v>0.3</v>
      </c>
      <c r="E763">
        <v>25.8</v>
      </c>
      <c r="F763" s="3">
        <v>2000</v>
      </c>
    </row>
    <row r="764" spans="1:6" x14ac:dyDescent="0.35">
      <c r="A764" t="s">
        <v>50</v>
      </c>
      <c r="B764" t="s">
        <v>73</v>
      </c>
      <c r="C764">
        <v>2002</v>
      </c>
      <c r="D764">
        <v>0</v>
      </c>
      <c r="E764">
        <v>0</v>
      </c>
      <c r="F764" s="3">
        <v>0</v>
      </c>
    </row>
    <row r="765" spans="1:6" x14ac:dyDescent="0.35">
      <c r="A765" t="s">
        <v>87</v>
      </c>
      <c r="B765" t="s">
        <v>73</v>
      </c>
      <c r="C765">
        <v>2002</v>
      </c>
      <c r="D765">
        <v>14</v>
      </c>
      <c r="E765">
        <v>24.7</v>
      </c>
      <c r="F765" s="3">
        <v>721.17</v>
      </c>
    </row>
    <row r="766" spans="1:6" x14ac:dyDescent="0.35">
      <c r="A766" t="s">
        <v>128</v>
      </c>
      <c r="B766" t="s">
        <v>73</v>
      </c>
      <c r="C766">
        <v>2002</v>
      </c>
      <c r="D766">
        <v>83.2</v>
      </c>
      <c r="E766">
        <v>24.3</v>
      </c>
      <c r="F766" s="3">
        <v>1729.73</v>
      </c>
    </row>
    <row r="767" spans="1:6" x14ac:dyDescent="0.35">
      <c r="A767" t="s">
        <v>51</v>
      </c>
      <c r="B767" t="s">
        <v>73</v>
      </c>
      <c r="C767">
        <v>2002</v>
      </c>
      <c r="D767">
        <v>7.2</v>
      </c>
      <c r="E767">
        <v>25.3</v>
      </c>
      <c r="F767" s="3">
        <v>2733.33</v>
      </c>
    </row>
    <row r="768" spans="1:6" x14ac:dyDescent="0.35">
      <c r="A768" t="s">
        <v>119</v>
      </c>
      <c r="B768" t="s">
        <v>73</v>
      </c>
      <c r="C768">
        <v>2002</v>
      </c>
      <c r="D768">
        <v>3.5</v>
      </c>
      <c r="E768">
        <v>24</v>
      </c>
      <c r="F768" s="3">
        <v>1100</v>
      </c>
    </row>
    <row r="769" spans="1:6" x14ac:dyDescent="0.35">
      <c r="A769" t="s">
        <v>109</v>
      </c>
      <c r="B769" t="s">
        <v>73</v>
      </c>
      <c r="C769">
        <v>2002</v>
      </c>
      <c r="D769">
        <v>31</v>
      </c>
      <c r="E769">
        <v>23.3</v>
      </c>
      <c r="F769" s="3">
        <v>0</v>
      </c>
    </row>
    <row r="770" spans="1:6" x14ac:dyDescent="0.35">
      <c r="A770" t="s">
        <v>242</v>
      </c>
      <c r="B770" t="s">
        <v>73</v>
      </c>
      <c r="C770">
        <v>2002</v>
      </c>
      <c r="D770">
        <v>0.2</v>
      </c>
      <c r="E770">
        <v>22.1</v>
      </c>
      <c r="F770" s="3">
        <v>2000</v>
      </c>
    </row>
    <row r="771" spans="1:6" x14ac:dyDescent="0.35">
      <c r="A771" t="s">
        <v>56</v>
      </c>
      <c r="B771" t="s">
        <v>73</v>
      </c>
      <c r="C771">
        <v>2002</v>
      </c>
      <c r="D771">
        <v>125.2</v>
      </c>
      <c r="E771">
        <v>23.9</v>
      </c>
      <c r="F771" s="3">
        <v>1152.05</v>
      </c>
    </row>
    <row r="772" spans="1:6" x14ac:dyDescent="0.35">
      <c r="A772" t="s">
        <v>227</v>
      </c>
      <c r="B772" t="s">
        <v>73</v>
      </c>
      <c r="C772">
        <v>2002</v>
      </c>
      <c r="D772">
        <v>167.6</v>
      </c>
      <c r="E772">
        <v>25.3</v>
      </c>
      <c r="F772" s="3">
        <v>625.34</v>
      </c>
    </row>
    <row r="773" spans="1:6" x14ac:dyDescent="0.35">
      <c r="A773" t="s">
        <v>228</v>
      </c>
      <c r="B773" t="s">
        <v>73</v>
      </c>
      <c r="C773">
        <v>2002</v>
      </c>
      <c r="D773">
        <v>43.6</v>
      </c>
      <c r="E773">
        <v>25.2</v>
      </c>
      <c r="F773" s="3">
        <v>2118.9499999999998</v>
      </c>
    </row>
    <row r="774" spans="1:6" x14ac:dyDescent="0.35">
      <c r="A774" t="s">
        <v>229</v>
      </c>
      <c r="B774" t="s">
        <v>73</v>
      </c>
      <c r="C774">
        <v>2002</v>
      </c>
      <c r="D774">
        <v>2.4</v>
      </c>
      <c r="E774">
        <v>26.2</v>
      </c>
      <c r="F774" s="3">
        <v>1700</v>
      </c>
    </row>
    <row r="775" spans="1:6" x14ac:dyDescent="0.35">
      <c r="A775" t="s">
        <v>111</v>
      </c>
      <c r="B775" t="s">
        <v>73</v>
      </c>
      <c r="C775">
        <v>2002</v>
      </c>
      <c r="D775">
        <v>0.6</v>
      </c>
      <c r="E775">
        <v>20</v>
      </c>
      <c r="F775" s="3">
        <v>1200</v>
      </c>
    </row>
    <row r="776" spans="1:6" x14ac:dyDescent="0.35">
      <c r="A776" t="s">
        <v>232</v>
      </c>
      <c r="B776" t="s">
        <v>73</v>
      </c>
      <c r="C776">
        <v>2002</v>
      </c>
      <c r="D776">
        <v>15.7</v>
      </c>
      <c r="E776">
        <v>23.8</v>
      </c>
      <c r="F776" s="3">
        <v>1200</v>
      </c>
    </row>
    <row r="777" spans="1:6" x14ac:dyDescent="0.35">
      <c r="A777" t="s">
        <v>61</v>
      </c>
      <c r="B777" t="s">
        <v>73</v>
      </c>
      <c r="C777">
        <v>2002</v>
      </c>
      <c r="D777">
        <v>60.9</v>
      </c>
      <c r="E777">
        <v>25.6</v>
      </c>
      <c r="F777" s="3">
        <v>1392.79</v>
      </c>
    </row>
    <row r="778" spans="1:6" x14ac:dyDescent="0.35">
      <c r="A778" t="s">
        <v>233</v>
      </c>
      <c r="B778" t="s">
        <v>73</v>
      </c>
      <c r="C778">
        <v>2002</v>
      </c>
      <c r="D778">
        <v>565.6</v>
      </c>
      <c r="E778">
        <v>23.6</v>
      </c>
      <c r="F778" s="3">
        <v>451.55</v>
      </c>
    </row>
    <row r="779" spans="1:6" x14ac:dyDescent="0.35">
      <c r="A779" t="s">
        <v>67</v>
      </c>
      <c r="B779" t="s">
        <v>73</v>
      </c>
      <c r="C779">
        <v>2002</v>
      </c>
      <c r="D779">
        <v>127.4</v>
      </c>
      <c r="E779">
        <v>23.9</v>
      </c>
      <c r="F779" s="3">
        <v>1771.83</v>
      </c>
    </row>
    <row r="780" spans="1:6" x14ac:dyDescent="0.35">
      <c r="A780" t="s">
        <v>237</v>
      </c>
      <c r="B780" t="s">
        <v>73</v>
      </c>
      <c r="C780">
        <v>2002</v>
      </c>
      <c r="D780">
        <v>0</v>
      </c>
      <c r="E780">
        <v>0</v>
      </c>
      <c r="F780" s="3">
        <v>0</v>
      </c>
    </row>
    <row r="781" spans="1:6" x14ac:dyDescent="0.35">
      <c r="A781" t="s">
        <v>238</v>
      </c>
      <c r="B781" t="s">
        <v>73</v>
      </c>
      <c r="C781">
        <v>2002</v>
      </c>
      <c r="D781">
        <v>78.599999999999994</v>
      </c>
      <c r="E781">
        <v>24.2</v>
      </c>
      <c r="F781" s="3">
        <v>1156.6300000000001</v>
      </c>
    </row>
    <row r="782" spans="1:6" x14ac:dyDescent="0.35">
      <c r="A782" t="s">
        <v>91</v>
      </c>
      <c r="B782" t="s">
        <v>73</v>
      </c>
      <c r="C782">
        <v>2002</v>
      </c>
      <c r="D782">
        <v>64.7</v>
      </c>
      <c r="E782">
        <v>25.1</v>
      </c>
      <c r="F782" s="3">
        <v>359.69</v>
      </c>
    </row>
    <row r="783" spans="1:6" x14ac:dyDescent="0.35">
      <c r="A783" t="s">
        <v>129</v>
      </c>
      <c r="B783" t="s">
        <v>73</v>
      </c>
      <c r="C783">
        <v>2002</v>
      </c>
      <c r="D783">
        <v>0.2</v>
      </c>
      <c r="E783">
        <v>24</v>
      </c>
      <c r="F783" s="3">
        <v>0</v>
      </c>
    </row>
    <row r="784" spans="1:6" x14ac:dyDescent="0.35">
      <c r="A784" t="s">
        <v>239</v>
      </c>
      <c r="B784" t="s">
        <v>73</v>
      </c>
      <c r="C784">
        <v>2002</v>
      </c>
      <c r="D784">
        <v>29.1</v>
      </c>
      <c r="E784">
        <v>25.3</v>
      </c>
      <c r="F784" s="3">
        <v>1719.32</v>
      </c>
    </row>
    <row r="785" spans="1:6" x14ac:dyDescent="0.35">
      <c r="A785" t="s">
        <v>66</v>
      </c>
      <c r="B785" t="s">
        <v>73</v>
      </c>
      <c r="C785">
        <v>2002</v>
      </c>
      <c r="D785">
        <v>782.5</v>
      </c>
      <c r="E785">
        <v>23.6</v>
      </c>
      <c r="F785" s="3">
        <v>392.39</v>
      </c>
    </row>
    <row r="786" spans="1:6" x14ac:dyDescent="0.35">
      <c r="A786" t="s">
        <v>48</v>
      </c>
      <c r="B786" t="s">
        <v>73</v>
      </c>
      <c r="C786">
        <v>2002</v>
      </c>
      <c r="D786">
        <v>67.5</v>
      </c>
      <c r="E786">
        <v>23.2</v>
      </c>
      <c r="F786" s="3">
        <v>1320.98</v>
      </c>
    </row>
    <row r="787" spans="1:6" x14ac:dyDescent="0.35">
      <c r="A787" t="s">
        <v>52</v>
      </c>
      <c r="B787" t="s">
        <v>73</v>
      </c>
      <c r="C787">
        <v>2002</v>
      </c>
      <c r="D787">
        <v>136.1</v>
      </c>
      <c r="E787">
        <v>22.7</v>
      </c>
      <c r="F787" s="3">
        <v>670.64</v>
      </c>
    </row>
    <row r="788" spans="1:6" x14ac:dyDescent="0.35">
      <c r="A788" t="s">
        <v>65</v>
      </c>
      <c r="B788" t="s">
        <v>73</v>
      </c>
      <c r="C788">
        <v>2002</v>
      </c>
      <c r="D788">
        <v>360.6</v>
      </c>
      <c r="E788">
        <v>23.3</v>
      </c>
      <c r="F788" s="3">
        <v>1183.7</v>
      </c>
    </row>
    <row r="789" spans="1:6" x14ac:dyDescent="0.35">
      <c r="A789" t="s">
        <v>1</v>
      </c>
      <c r="B789" s="3" t="s">
        <v>28</v>
      </c>
      <c r="C789">
        <v>2001</v>
      </c>
      <c r="D789">
        <v>106.5</v>
      </c>
      <c r="E789">
        <v>22.8</v>
      </c>
      <c r="F789" s="5">
        <v>1825.39</v>
      </c>
    </row>
    <row r="790" spans="1:6" x14ac:dyDescent="0.35">
      <c r="A790" t="s">
        <v>2</v>
      </c>
      <c r="B790" s="3" t="s">
        <v>28</v>
      </c>
      <c r="C790">
        <v>2001</v>
      </c>
      <c r="D790">
        <v>17.100000000000001</v>
      </c>
      <c r="E790">
        <v>23.4</v>
      </c>
      <c r="F790" s="6">
        <v>0</v>
      </c>
    </row>
    <row r="791" spans="1:6" x14ac:dyDescent="0.35">
      <c r="A791" t="s">
        <v>213</v>
      </c>
      <c r="B791" s="3" t="s">
        <v>28</v>
      </c>
      <c r="C791">
        <v>2001</v>
      </c>
      <c r="D791">
        <v>22.7</v>
      </c>
      <c r="E791">
        <v>22.6</v>
      </c>
      <c r="F791" s="6">
        <v>0</v>
      </c>
    </row>
    <row r="792" spans="1:6" x14ac:dyDescent="0.35">
      <c r="A792" t="s">
        <v>107</v>
      </c>
      <c r="B792" s="3" t="s">
        <v>28</v>
      </c>
      <c r="C792">
        <v>2001</v>
      </c>
      <c r="D792">
        <v>27.8</v>
      </c>
      <c r="E792">
        <v>19.899999999999999</v>
      </c>
      <c r="F792" s="6">
        <v>1545.99</v>
      </c>
    </row>
    <row r="793" spans="1:6" x14ac:dyDescent="0.35">
      <c r="A793" t="s">
        <v>108</v>
      </c>
      <c r="B793" s="3" t="s">
        <v>28</v>
      </c>
      <c r="C793">
        <v>2001</v>
      </c>
      <c r="D793">
        <v>20.6</v>
      </c>
      <c r="E793">
        <v>19.8</v>
      </c>
      <c r="F793" s="6">
        <v>0</v>
      </c>
    </row>
    <row r="794" spans="1:6" x14ac:dyDescent="0.35">
      <c r="A794" t="s">
        <v>214</v>
      </c>
      <c r="B794" s="3" t="s">
        <v>28</v>
      </c>
      <c r="C794">
        <v>2001</v>
      </c>
      <c r="D794">
        <v>109</v>
      </c>
      <c r="E794">
        <v>22.3</v>
      </c>
      <c r="F794" s="6">
        <v>610.95000000000005</v>
      </c>
    </row>
    <row r="795" spans="1:6" x14ac:dyDescent="0.35">
      <c r="A795" t="s">
        <v>99</v>
      </c>
      <c r="B795" s="3" t="s">
        <v>28</v>
      </c>
      <c r="C795">
        <v>2001</v>
      </c>
      <c r="D795">
        <v>99.8</v>
      </c>
      <c r="E795">
        <v>20.3</v>
      </c>
      <c r="F795" s="6">
        <v>231.8</v>
      </c>
    </row>
    <row r="796" spans="1:6" x14ac:dyDescent="0.35">
      <c r="A796" t="s">
        <v>6</v>
      </c>
      <c r="B796" s="3" t="s">
        <v>28</v>
      </c>
      <c r="C796">
        <v>2001</v>
      </c>
      <c r="D796">
        <v>10.8</v>
      </c>
      <c r="E796">
        <v>24.6</v>
      </c>
      <c r="F796" s="5">
        <v>1000</v>
      </c>
    </row>
    <row r="797" spans="1:6" x14ac:dyDescent="0.35">
      <c r="A797" t="s">
        <v>243</v>
      </c>
      <c r="B797" s="3" t="s">
        <v>28</v>
      </c>
      <c r="C797">
        <v>2001</v>
      </c>
      <c r="D797">
        <v>4.9000000000000004</v>
      </c>
      <c r="E797">
        <v>19.8</v>
      </c>
      <c r="F797" s="6">
        <v>0</v>
      </c>
    </row>
    <row r="798" spans="1:6" x14ac:dyDescent="0.35">
      <c r="A798" t="s">
        <v>216</v>
      </c>
      <c r="B798" s="3" t="s">
        <v>28</v>
      </c>
      <c r="C798">
        <v>2001</v>
      </c>
      <c r="D798">
        <v>17.100000000000001</v>
      </c>
      <c r="E798">
        <v>24.3</v>
      </c>
      <c r="F798" s="6">
        <v>1848.14</v>
      </c>
    </row>
    <row r="799" spans="1:6" x14ac:dyDescent="0.35">
      <c r="A799" t="s">
        <v>246</v>
      </c>
      <c r="B799" s="3" t="s">
        <v>28</v>
      </c>
      <c r="C799">
        <v>2001</v>
      </c>
      <c r="D799">
        <v>5.7</v>
      </c>
      <c r="E799">
        <v>26</v>
      </c>
      <c r="F799" s="6">
        <v>150</v>
      </c>
    </row>
    <row r="800" spans="1:6" x14ac:dyDescent="0.35">
      <c r="A800" t="s">
        <v>219</v>
      </c>
      <c r="B800" s="3" t="s">
        <v>28</v>
      </c>
      <c r="C800">
        <v>2001</v>
      </c>
      <c r="D800">
        <v>9.9</v>
      </c>
      <c r="E800">
        <v>22.6</v>
      </c>
      <c r="F800" s="6">
        <v>1484.6</v>
      </c>
    </row>
    <row r="801" spans="1:6" x14ac:dyDescent="0.35">
      <c r="A801" t="s">
        <v>220</v>
      </c>
      <c r="B801" s="3" t="s">
        <v>28</v>
      </c>
      <c r="C801">
        <v>2001</v>
      </c>
      <c r="D801">
        <v>28.1</v>
      </c>
      <c r="E801">
        <v>21.2</v>
      </c>
      <c r="F801" s="6">
        <v>0</v>
      </c>
    </row>
    <row r="802" spans="1:6" x14ac:dyDescent="0.35">
      <c r="A802" t="s">
        <v>101</v>
      </c>
      <c r="B802" s="3" t="s">
        <v>28</v>
      </c>
      <c r="C802">
        <v>2001</v>
      </c>
      <c r="D802">
        <v>37.9</v>
      </c>
      <c r="E802">
        <v>21.1</v>
      </c>
      <c r="F802" s="6">
        <v>851.48</v>
      </c>
    </row>
    <row r="803" spans="1:6" x14ac:dyDescent="0.35">
      <c r="A803" t="s">
        <v>21</v>
      </c>
      <c r="B803" s="3" t="s">
        <v>28</v>
      </c>
      <c r="C803">
        <v>2001</v>
      </c>
      <c r="D803">
        <v>16.100000000000001</v>
      </c>
      <c r="E803">
        <v>23.9</v>
      </c>
      <c r="F803" s="6">
        <v>1371.43</v>
      </c>
    </row>
    <row r="804" spans="1:6" x14ac:dyDescent="0.35">
      <c r="A804" t="s">
        <v>222</v>
      </c>
      <c r="B804" s="3" t="s">
        <v>28</v>
      </c>
      <c r="C804">
        <v>2001</v>
      </c>
      <c r="D804">
        <v>24.8</v>
      </c>
      <c r="E804">
        <v>23.3</v>
      </c>
      <c r="F804" s="6">
        <v>2033.32</v>
      </c>
    </row>
    <row r="805" spans="1:6" x14ac:dyDescent="0.35">
      <c r="A805" t="s">
        <v>39</v>
      </c>
      <c r="B805" s="3" t="s">
        <v>73</v>
      </c>
      <c r="C805">
        <v>2001</v>
      </c>
      <c r="D805">
        <v>22.2</v>
      </c>
      <c r="E805">
        <v>23.5</v>
      </c>
      <c r="F805" s="5">
        <v>1250</v>
      </c>
    </row>
    <row r="806" spans="1:6" x14ac:dyDescent="0.35">
      <c r="A806" t="s">
        <v>102</v>
      </c>
      <c r="B806" s="3" t="s">
        <v>73</v>
      </c>
      <c r="C806">
        <v>2001</v>
      </c>
      <c r="D806">
        <v>45</v>
      </c>
      <c r="E806">
        <v>24.3</v>
      </c>
      <c r="F806" s="6">
        <v>1275.08</v>
      </c>
    </row>
    <row r="807" spans="1:6" x14ac:dyDescent="0.35">
      <c r="A807" t="s">
        <v>223</v>
      </c>
      <c r="B807" s="3" t="s">
        <v>73</v>
      </c>
      <c r="C807">
        <v>2001</v>
      </c>
      <c r="D807">
        <v>47.6</v>
      </c>
      <c r="E807">
        <v>24.8</v>
      </c>
      <c r="F807" s="6">
        <v>840.14</v>
      </c>
    </row>
    <row r="808" spans="1:6" x14ac:dyDescent="0.35">
      <c r="A808" t="s">
        <v>244</v>
      </c>
      <c r="B808" s="3" t="s">
        <v>73</v>
      </c>
      <c r="C808">
        <v>2001</v>
      </c>
      <c r="D808">
        <v>14</v>
      </c>
      <c r="E808">
        <v>24.6</v>
      </c>
      <c r="F808" s="6">
        <v>2000</v>
      </c>
    </row>
    <row r="809" spans="1:6" x14ac:dyDescent="0.35">
      <c r="A809" t="s">
        <v>245</v>
      </c>
      <c r="B809" s="3" t="s">
        <v>73</v>
      </c>
      <c r="C809">
        <v>2001</v>
      </c>
      <c r="D809">
        <v>3.3</v>
      </c>
      <c r="E809">
        <v>23.6</v>
      </c>
      <c r="F809" s="6">
        <v>0</v>
      </c>
    </row>
    <row r="810" spans="1:6" x14ac:dyDescent="0.35">
      <c r="A810" t="s">
        <v>241</v>
      </c>
      <c r="B810" s="3" t="s">
        <v>73</v>
      </c>
      <c r="C810">
        <v>2001</v>
      </c>
      <c r="D810">
        <v>0.2</v>
      </c>
      <c r="E810">
        <v>22.2</v>
      </c>
      <c r="F810" s="6">
        <v>2000</v>
      </c>
    </row>
    <row r="811" spans="1:6" x14ac:dyDescent="0.35">
      <c r="A811" t="s">
        <v>226</v>
      </c>
      <c r="B811" s="3" t="s">
        <v>73</v>
      </c>
      <c r="C811">
        <v>2001</v>
      </c>
      <c r="D811">
        <v>0.5</v>
      </c>
      <c r="E811">
        <v>23</v>
      </c>
      <c r="F811" s="6">
        <v>0</v>
      </c>
    </row>
    <row r="812" spans="1:6" x14ac:dyDescent="0.35">
      <c r="A812" t="s">
        <v>87</v>
      </c>
      <c r="B812" s="3" t="s">
        <v>73</v>
      </c>
      <c r="C812">
        <v>2001</v>
      </c>
      <c r="D812">
        <v>28.5</v>
      </c>
      <c r="E812">
        <v>24.6</v>
      </c>
      <c r="F812" s="6">
        <v>925</v>
      </c>
    </row>
    <row r="813" spans="1:6" x14ac:dyDescent="0.35">
      <c r="A813" t="s">
        <v>51</v>
      </c>
      <c r="B813" s="3" t="s">
        <v>73</v>
      </c>
      <c r="C813">
        <v>2001</v>
      </c>
      <c r="D813">
        <v>5.0999999999999996</v>
      </c>
      <c r="E813">
        <v>24.5</v>
      </c>
      <c r="F813" s="6">
        <v>1200</v>
      </c>
    </row>
    <row r="814" spans="1:6" x14ac:dyDescent="0.35">
      <c r="A814" t="s">
        <v>119</v>
      </c>
      <c r="B814" s="3" t="s">
        <v>73</v>
      </c>
      <c r="C814">
        <v>2001</v>
      </c>
      <c r="D814">
        <v>14.1</v>
      </c>
      <c r="E814">
        <v>26.1</v>
      </c>
      <c r="F814" s="6">
        <v>1300</v>
      </c>
    </row>
    <row r="815" spans="1:6" x14ac:dyDescent="0.35">
      <c r="A815" t="s">
        <v>109</v>
      </c>
      <c r="B815" s="3" t="s">
        <v>73</v>
      </c>
      <c r="C815">
        <v>2001</v>
      </c>
      <c r="D815">
        <v>23</v>
      </c>
      <c r="E815">
        <v>22.7</v>
      </c>
      <c r="F815" s="6">
        <v>0</v>
      </c>
    </row>
    <row r="816" spans="1:6" x14ac:dyDescent="0.35">
      <c r="A816" t="s">
        <v>52</v>
      </c>
      <c r="B816" s="3" t="s">
        <v>73</v>
      </c>
      <c r="C816">
        <v>2001</v>
      </c>
      <c r="D816">
        <v>242.9</v>
      </c>
      <c r="E816">
        <v>21.3</v>
      </c>
      <c r="F816" s="6">
        <v>661.32</v>
      </c>
    </row>
    <row r="817" spans="1:6" x14ac:dyDescent="0.35">
      <c r="A817" t="s">
        <v>242</v>
      </c>
      <c r="B817" s="3" t="s">
        <v>73</v>
      </c>
      <c r="C817">
        <v>2001</v>
      </c>
      <c r="D817">
        <v>0.1</v>
      </c>
      <c r="E817">
        <v>21.2</v>
      </c>
      <c r="F817" s="6">
        <v>2000</v>
      </c>
    </row>
    <row r="818" spans="1:6" x14ac:dyDescent="0.35">
      <c r="A818" t="s">
        <v>56</v>
      </c>
      <c r="B818" s="3" t="s">
        <v>73</v>
      </c>
      <c r="C818">
        <v>2001</v>
      </c>
      <c r="D818">
        <v>15.7</v>
      </c>
      <c r="E818">
        <v>23.1</v>
      </c>
      <c r="F818" s="6">
        <v>1385.76</v>
      </c>
    </row>
    <row r="819" spans="1:6" x14ac:dyDescent="0.35">
      <c r="A819" t="s">
        <v>228</v>
      </c>
      <c r="B819" s="3" t="s">
        <v>73</v>
      </c>
      <c r="C819">
        <v>2001</v>
      </c>
      <c r="D819">
        <v>29.1</v>
      </c>
      <c r="E819">
        <v>24.9</v>
      </c>
      <c r="F819" s="6">
        <v>2142.58</v>
      </c>
    </row>
    <row r="820" spans="1:6" x14ac:dyDescent="0.35">
      <c r="A820" t="s">
        <v>229</v>
      </c>
      <c r="B820" s="3" t="s">
        <v>73</v>
      </c>
      <c r="C820">
        <v>2001</v>
      </c>
      <c r="D820">
        <v>2.6</v>
      </c>
      <c r="E820">
        <v>24.5</v>
      </c>
      <c r="F820" s="6">
        <v>1700</v>
      </c>
    </row>
    <row r="821" spans="1:6" x14ac:dyDescent="0.35">
      <c r="A821" t="s">
        <v>232</v>
      </c>
      <c r="B821" s="3" t="s">
        <v>73</v>
      </c>
      <c r="C821">
        <v>2001</v>
      </c>
      <c r="D821">
        <v>19.100000000000001</v>
      </c>
      <c r="E821">
        <v>24.1</v>
      </c>
      <c r="F821" s="6">
        <v>1724.44</v>
      </c>
    </row>
    <row r="822" spans="1:6" x14ac:dyDescent="0.35">
      <c r="A822" t="s">
        <v>247</v>
      </c>
      <c r="B822" s="3" t="s">
        <v>73</v>
      </c>
      <c r="C822">
        <v>2001</v>
      </c>
      <c r="D822">
        <v>5.2</v>
      </c>
      <c r="E822">
        <v>22.8</v>
      </c>
      <c r="F822" s="6">
        <v>1200</v>
      </c>
    </row>
    <row r="823" spans="1:6" x14ac:dyDescent="0.35">
      <c r="A823" t="s">
        <v>233</v>
      </c>
      <c r="B823" s="3" t="s">
        <v>73</v>
      </c>
      <c r="C823">
        <v>2001</v>
      </c>
      <c r="D823">
        <v>689.4</v>
      </c>
      <c r="E823">
        <v>21.9</v>
      </c>
      <c r="F823" s="6">
        <v>487.88</v>
      </c>
    </row>
    <row r="824" spans="1:6" x14ac:dyDescent="0.35">
      <c r="A824" t="s">
        <v>248</v>
      </c>
      <c r="B824" s="3" t="s">
        <v>73</v>
      </c>
      <c r="C824">
        <v>2001</v>
      </c>
      <c r="D824">
        <v>0.6</v>
      </c>
      <c r="E824">
        <v>26.5</v>
      </c>
      <c r="F824" s="6">
        <v>0</v>
      </c>
    </row>
    <row r="825" spans="1:6" x14ac:dyDescent="0.35">
      <c r="A825" t="s">
        <v>65</v>
      </c>
      <c r="B825" s="3" t="s">
        <v>73</v>
      </c>
      <c r="C825">
        <v>2001</v>
      </c>
      <c r="D825">
        <v>288.2</v>
      </c>
      <c r="E825">
        <v>24</v>
      </c>
      <c r="F825" s="6">
        <v>961.22</v>
      </c>
    </row>
    <row r="826" spans="1:6" x14ac:dyDescent="0.35">
      <c r="A826" t="s">
        <v>66</v>
      </c>
      <c r="B826" s="3" t="s">
        <v>73</v>
      </c>
      <c r="C826">
        <v>2001</v>
      </c>
      <c r="D826">
        <v>310.5</v>
      </c>
      <c r="E826">
        <v>22.3</v>
      </c>
      <c r="F826" s="6">
        <v>384.2</v>
      </c>
    </row>
    <row r="827" spans="1:6" x14ac:dyDescent="0.35">
      <c r="A827" t="s">
        <v>67</v>
      </c>
      <c r="B827" s="3" t="s">
        <v>73</v>
      </c>
      <c r="C827">
        <v>2001</v>
      </c>
      <c r="D827">
        <v>58.8</v>
      </c>
      <c r="E827">
        <v>24.5</v>
      </c>
      <c r="F827" s="6">
        <v>1801.35</v>
      </c>
    </row>
    <row r="828" spans="1:6" x14ac:dyDescent="0.35">
      <c r="A828" t="s">
        <v>249</v>
      </c>
      <c r="B828" s="3" t="s">
        <v>73</v>
      </c>
      <c r="C828">
        <v>2001</v>
      </c>
      <c r="D828">
        <v>0</v>
      </c>
      <c r="E828">
        <v>0</v>
      </c>
      <c r="F828" s="6">
        <v>0</v>
      </c>
    </row>
    <row r="829" spans="1:6" x14ac:dyDescent="0.35">
      <c r="A829" t="s">
        <v>237</v>
      </c>
      <c r="B829" s="3" t="s">
        <v>73</v>
      </c>
      <c r="C829">
        <v>2001</v>
      </c>
      <c r="D829">
        <v>1.5</v>
      </c>
      <c r="E829">
        <v>28.3</v>
      </c>
      <c r="F829" s="6">
        <v>1250</v>
      </c>
    </row>
    <row r="830" spans="1:6" x14ac:dyDescent="0.35">
      <c r="A830" t="s">
        <v>238</v>
      </c>
      <c r="B830" s="3" t="s">
        <v>73</v>
      </c>
      <c r="C830">
        <v>2001</v>
      </c>
      <c r="D830">
        <v>75.400000000000006</v>
      </c>
      <c r="E830">
        <v>25.5</v>
      </c>
      <c r="F830" s="6">
        <v>949.36</v>
      </c>
    </row>
    <row r="831" spans="1:6" x14ac:dyDescent="0.35">
      <c r="A831" t="s">
        <v>91</v>
      </c>
      <c r="B831" s="3" t="s">
        <v>73</v>
      </c>
      <c r="C831">
        <v>2001</v>
      </c>
      <c r="D831">
        <v>42.2</v>
      </c>
      <c r="E831">
        <v>24.8</v>
      </c>
      <c r="F831" s="6">
        <v>514.66</v>
      </c>
    </row>
    <row r="832" spans="1:6" x14ac:dyDescent="0.35">
      <c r="A832" t="s">
        <v>250</v>
      </c>
      <c r="B832" s="3" t="s">
        <v>73</v>
      </c>
      <c r="C832">
        <v>2001</v>
      </c>
      <c r="D832">
        <v>132.5</v>
      </c>
      <c r="E832">
        <v>24</v>
      </c>
      <c r="F832" s="6">
        <v>651.02</v>
      </c>
    </row>
    <row r="833" spans="1:6" x14ac:dyDescent="0.35">
      <c r="A833" t="s">
        <v>239</v>
      </c>
      <c r="B833" s="3" t="s">
        <v>73</v>
      </c>
      <c r="C833">
        <v>2001</v>
      </c>
      <c r="D833">
        <v>32.1</v>
      </c>
      <c r="E833">
        <v>23.5</v>
      </c>
      <c r="F833" s="5">
        <v>1495.04</v>
      </c>
    </row>
    <row r="834" spans="1:6" x14ac:dyDescent="0.35">
      <c r="A834" t="s">
        <v>1</v>
      </c>
      <c r="B834" s="3" t="s">
        <v>28</v>
      </c>
      <c r="C834" s="3">
        <v>2000</v>
      </c>
      <c r="D834">
        <v>88</v>
      </c>
      <c r="E834">
        <v>22.6</v>
      </c>
      <c r="F834" s="3">
        <v>1538.47</v>
      </c>
    </row>
    <row r="835" spans="1:6" x14ac:dyDescent="0.35">
      <c r="A835" t="s">
        <v>2</v>
      </c>
      <c r="B835" s="3" t="s">
        <v>28</v>
      </c>
      <c r="C835" s="3">
        <v>2000</v>
      </c>
      <c r="D835">
        <v>0</v>
      </c>
      <c r="E835">
        <v>0</v>
      </c>
      <c r="F835" s="3">
        <v>0</v>
      </c>
    </row>
    <row r="836" spans="1:6" x14ac:dyDescent="0.35">
      <c r="A836" t="s">
        <v>213</v>
      </c>
      <c r="B836" s="3" t="s">
        <v>28</v>
      </c>
      <c r="C836" s="3">
        <v>2000</v>
      </c>
      <c r="D836">
        <v>20.8</v>
      </c>
      <c r="E836">
        <v>22.4</v>
      </c>
      <c r="F836" s="3">
        <v>0</v>
      </c>
    </row>
    <row r="837" spans="1:6" x14ac:dyDescent="0.35">
      <c r="A837" t="s">
        <v>107</v>
      </c>
      <c r="B837" s="3" t="s">
        <v>28</v>
      </c>
      <c r="C837" s="3">
        <v>2000</v>
      </c>
      <c r="D837">
        <v>45.7</v>
      </c>
      <c r="E837">
        <v>22.6</v>
      </c>
      <c r="F837" s="3">
        <v>668.03</v>
      </c>
    </row>
    <row r="838" spans="1:6" x14ac:dyDescent="0.35">
      <c r="A838" t="s">
        <v>108</v>
      </c>
      <c r="B838" s="3" t="s">
        <v>28</v>
      </c>
      <c r="C838" s="3">
        <v>2000</v>
      </c>
      <c r="D838">
        <v>11.8</v>
      </c>
      <c r="E838">
        <v>22.3</v>
      </c>
      <c r="F838" s="3">
        <v>0</v>
      </c>
    </row>
    <row r="839" spans="1:6" x14ac:dyDescent="0.35">
      <c r="A839" t="s">
        <v>214</v>
      </c>
      <c r="B839" s="3" t="s">
        <v>28</v>
      </c>
      <c r="C839" s="3">
        <v>2000</v>
      </c>
      <c r="D839">
        <v>240.9</v>
      </c>
      <c r="E839">
        <v>20.100000000000001</v>
      </c>
      <c r="F839" s="3">
        <v>722.7</v>
      </c>
    </row>
    <row r="840" spans="1:6" x14ac:dyDescent="0.35">
      <c r="A840" t="s">
        <v>99</v>
      </c>
      <c r="B840" s="3" t="s">
        <v>28</v>
      </c>
      <c r="C840" s="3">
        <v>2000</v>
      </c>
      <c r="D840">
        <v>112</v>
      </c>
      <c r="E840">
        <v>19</v>
      </c>
      <c r="F840" s="3">
        <v>238.96</v>
      </c>
    </row>
    <row r="841" spans="1:6" x14ac:dyDescent="0.35">
      <c r="A841" t="s">
        <v>6</v>
      </c>
      <c r="B841" s="3" t="s">
        <v>28</v>
      </c>
      <c r="C841" s="3">
        <v>2000</v>
      </c>
      <c r="D841">
        <v>6.5</v>
      </c>
      <c r="E841">
        <v>22.8</v>
      </c>
      <c r="F841" s="3">
        <v>0</v>
      </c>
    </row>
    <row r="842" spans="1:6" x14ac:dyDescent="0.35">
      <c r="A842" t="s">
        <v>243</v>
      </c>
      <c r="B842" s="3" t="s">
        <v>28</v>
      </c>
      <c r="C842" s="3">
        <v>2000</v>
      </c>
      <c r="D842">
        <v>5.4</v>
      </c>
      <c r="E842">
        <v>20.3</v>
      </c>
      <c r="F842" s="3">
        <v>1000</v>
      </c>
    </row>
    <row r="843" spans="1:6" x14ac:dyDescent="0.35">
      <c r="A843" t="s">
        <v>216</v>
      </c>
      <c r="B843" s="3" t="s">
        <v>28</v>
      </c>
      <c r="C843" s="3">
        <v>2000</v>
      </c>
      <c r="D843">
        <v>12.5</v>
      </c>
      <c r="E843">
        <v>24.6</v>
      </c>
      <c r="F843" s="3">
        <v>1658.89</v>
      </c>
    </row>
    <row r="844" spans="1:6" x14ac:dyDescent="0.35">
      <c r="A844" t="s">
        <v>246</v>
      </c>
      <c r="B844" s="3" t="s">
        <v>28</v>
      </c>
      <c r="C844" s="3">
        <v>2000</v>
      </c>
      <c r="D844">
        <v>0</v>
      </c>
      <c r="E844">
        <v>0</v>
      </c>
      <c r="F844" s="3">
        <v>0</v>
      </c>
    </row>
    <row r="845" spans="1:6" x14ac:dyDescent="0.35">
      <c r="A845" t="s">
        <v>219</v>
      </c>
      <c r="B845" s="3" t="s">
        <v>28</v>
      </c>
      <c r="C845" s="3">
        <v>2000</v>
      </c>
      <c r="D845">
        <v>24.6</v>
      </c>
      <c r="E845">
        <v>24.3</v>
      </c>
      <c r="F845" s="3">
        <v>776.8</v>
      </c>
    </row>
    <row r="846" spans="1:6" x14ac:dyDescent="0.35">
      <c r="A846" t="s">
        <v>220</v>
      </c>
      <c r="B846" s="3" t="s">
        <v>28</v>
      </c>
      <c r="C846" s="3">
        <v>2000</v>
      </c>
      <c r="D846">
        <v>31.9</v>
      </c>
      <c r="E846">
        <v>24</v>
      </c>
      <c r="F846" s="3">
        <v>4504.12</v>
      </c>
    </row>
    <row r="847" spans="1:6" x14ac:dyDescent="0.35">
      <c r="A847" t="s">
        <v>101</v>
      </c>
      <c r="B847" s="3" t="s">
        <v>28</v>
      </c>
      <c r="C847" s="3">
        <v>2000</v>
      </c>
      <c r="D847">
        <v>143.4</v>
      </c>
      <c r="E847">
        <v>18.8</v>
      </c>
      <c r="F847" s="3">
        <v>851.48</v>
      </c>
    </row>
    <row r="848" spans="1:6" x14ac:dyDescent="0.35">
      <c r="A848" t="s">
        <v>21</v>
      </c>
      <c r="B848" s="3" t="s">
        <v>28</v>
      </c>
      <c r="C848" s="3">
        <v>2000</v>
      </c>
      <c r="D848">
        <v>7.8</v>
      </c>
      <c r="E848">
        <v>22.7</v>
      </c>
      <c r="F848" s="3">
        <v>1005.08</v>
      </c>
    </row>
    <row r="849" spans="1:6" x14ac:dyDescent="0.35">
      <c r="A849" t="s">
        <v>222</v>
      </c>
      <c r="B849" s="3" t="s">
        <v>28</v>
      </c>
      <c r="C849" s="3">
        <v>2000</v>
      </c>
      <c r="D849">
        <v>23.1</v>
      </c>
      <c r="E849">
        <v>22.9</v>
      </c>
      <c r="F849" s="3">
        <v>2030.9</v>
      </c>
    </row>
    <row r="850" spans="1:6" x14ac:dyDescent="0.35">
      <c r="A850" t="s">
        <v>39</v>
      </c>
      <c r="B850" s="3" t="s">
        <v>73</v>
      </c>
      <c r="C850" s="3">
        <v>2000</v>
      </c>
      <c r="D850">
        <v>32.700000000000003</v>
      </c>
      <c r="E850">
        <v>23.1</v>
      </c>
      <c r="F850" s="3">
        <v>1267.8599999999999</v>
      </c>
    </row>
    <row r="851" spans="1:6" x14ac:dyDescent="0.35">
      <c r="A851" t="s">
        <v>102</v>
      </c>
      <c r="B851" s="3" t="s">
        <v>73</v>
      </c>
      <c r="C851" s="3">
        <v>2000</v>
      </c>
      <c r="D851">
        <v>154.69999999999999</v>
      </c>
      <c r="E851">
        <v>24.3</v>
      </c>
      <c r="F851" s="3">
        <v>651.5</v>
      </c>
    </row>
    <row r="852" spans="1:6" x14ac:dyDescent="0.35">
      <c r="A852" t="s">
        <v>223</v>
      </c>
      <c r="B852" s="3" t="s">
        <v>73</v>
      </c>
      <c r="C852" s="3">
        <v>2000</v>
      </c>
      <c r="D852">
        <v>47.4</v>
      </c>
      <c r="E852">
        <v>25.8</v>
      </c>
      <c r="F852" s="3">
        <v>764.62</v>
      </c>
    </row>
    <row r="853" spans="1:6" x14ac:dyDescent="0.35">
      <c r="A853" t="s">
        <v>244</v>
      </c>
      <c r="B853" s="3" t="s">
        <v>73</v>
      </c>
      <c r="C853" s="3">
        <v>2000</v>
      </c>
      <c r="D853">
        <v>12.6</v>
      </c>
      <c r="E853">
        <v>23.4</v>
      </c>
      <c r="F853" s="3">
        <v>2000</v>
      </c>
    </row>
    <row r="854" spans="1:6" x14ac:dyDescent="0.35">
      <c r="A854" t="s">
        <v>245</v>
      </c>
      <c r="B854" s="3" t="s">
        <v>73</v>
      </c>
      <c r="C854" s="3">
        <v>2000</v>
      </c>
      <c r="D854">
        <v>1.2</v>
      </c>
      <c r="E854">
        <v>23.2</v>
      </c>
      <c r="F854" s="3">
        <v>0</v>
      </c>
    </row>
    <row r="855" spans="1:6" x14ac:dyDescent="0.35">
      <c r="A855" t="s">
        <v>241</v>
      </c>
      <c r="B855" s="3" t="s">
        <v>73</v>
      </c>
      <c r="C855" s="3">
        <v>2000</v>
      </c>
      <c r="D855">
        <v>0.3</v>
      </c>
      <c r="E855">
        <v>20.2</v>
      </c>
      <c r="F855" s="3">
        <v>0</v>
      </c>
    </row>
    <row r="856" spans="1:6" x14ac:dyDescent="0.35">
      <c r="A856" t="s">
        <v>226</v>
      </c>
      <c r="B856" s="3" t="s">
        <v>73</v>
      </c>
      <c r="C856" s="3">
        <v>2000</v>
      </c>
      <c r="D856">
        <v>4.2</v>
      </c>
      <c r="E856">
        <v>24.3</v>
      </c>
      <c r="F856" s="3">
        <v>1000</v>
      </c>
    </row>
    <row r="857" spans="1:6" x14ac:dyDescent="0.35">
      <c r="A857" t="s">
        <v>87</v>
      </c>
      <c r="B857" s="3" t="s">
        <v>73</v>
      </c>
      <c r="C857" s="3">
        <v>2000</v>
      </c>
      <c r="D857">
        <v>33.6</v>
      </c>
      <c r="E857">
        <v>23.2</v>
      </c>
      <c r="F857" s="3">
        <v>765.77</v>
      </c>
    </row>
    <row r="858" spans="1:6" x14ac:dyDescent="0.35">
      <c r="A858" t="s">
        <v>51</v>
      </c>
      <c r="B858" s="3" t="s">
        <v>73</v>
      </c>
      <c r="C858" s="3">
        <v>2000</v>
      </c>
      <c r="D858">
        <v>2.4</v>
      </c>
      <c r="E858">
        <v>24.2</v>
      </c>
      <c r="F858" s="3">
        <v>0</v>
      </c>
    </row>
    <row r="859" spans="1:6" x14ac:dyDescent="0.35">
      <c r="A859" t="s">
        <v>119</v>
      </c>
      <c r="B859" s="3" t="s">
        <v>73</v>
      </c>
      <c r="C859" s="3">
        <v>2000</v>
      </c>
      <c r="D859">
        <v>4.8</v>
      </c>
      <c r="E859">
        <v>22</v>
      </c>
      <c r="F859" s="3">
        <v>1250</v>
      </c>
    </row>
    <row r="860" spans="1:6" x14ac:dyDescent="0.35">
      <c r="A860" t="s">
        <v>52</v>
      </c>
      <c r="B860" s="3" t="s">
        <v>73</v>
      </c>
      <c r="C860" s="3">
        <v>2000</v>
      </c>
      <c r="D860">
        <v>145.30000000000001</v>
      </c>
      <c r="E860">
        <v>23</v>
      </c>
      <c r="F860" s="3">
        <v>696.13</v>
      </c>
    </row>
    <row r="861" spans="1:6" x14ac:dyDescent="0.35">
      <c r="A861" t="s">
        <v>242</v>
      </c>
      <c r="B861" s="3" t="s">
        <v>73</v>
      </c>
      <c r="C861" s="3">
        <v>2000</v>
      </c>
      <c r="D861">
        <v>0.1</v>
      </c>
      <c r="E861">
        <v>20.399999999999999</v>
      </c>
      <c r="F861" s="3">
        <v>0</v>
      </c>
    </row>
    <row r="862" spans="1:6" x14ac:dyDescent="0.35">
      <c r="A862" t="s">
        <v>56</v>
      </c>
      <c r="B862" s="3" t="s">
        <v>73</v>
      </c>
      <c r="C862" s="3">
        <v>2000</v>
      </c>
      <c r="D862">
        <v>5.6</v>
      </c>
      <c r="E862">
        <v>21.6</v>
      </c>
      <c r="F862" s="3">
        <v>1700</v>
      </c>
    </row>
    <row r="863" spans="1:6" x14ac:dyDescent="0.35">
      <c r="A863" t="s">
        <v>228</v>
      </c>
      <c r="B863" s="3" t="s">
        <v>73</v>
      </c>
      <c r="C863" s="3">
        <v>2000</v>
      </c>
      <c r="D863">
        <v>38</v>
      </c>
      <c r="E863">
        <v>22.2</v>
      </c>
      <c r="F863" s="3">
        <v>2050.96</v>
      </c>
    </row>
    <row r="864" spans="1:6" x14ac:dyDescent="0.35">
      <c r="A864" t="s">
        <v>229</v>
      </c>
      <c r="B864" s="3" t="s">
        <v>73</v>
      </c>
      <c r="C864" s="3">
        <v>2000</v>
      </c>
      <c r="D864">
        <v>0</v>
      </c>
      <c r="E864">
        <v>0</v>
      </c>
      <c r="F864" s="3">
        <v>0</v>
      </c>
    </row>
    <row r="865" spans="1:6" x14ac:dyDescent="0.35">
      <c r="A865" t="s">
        <v>232</v>
      </c>
      <c r="B865" s="3" t="s">
        <v>73</v>
      </c>
      <c r="C865" s="3">
        <v>2000</v>
      </c>
      <c r="D865">
        <v>20.100000000000001</v>
      </c>
      <c r="E865">
        <v>23.1</v>
      </c>
      <c r="F865" s="3">
        <v>1200</v>
      </c>
    </row>
    <row r="866" spans="1:6" x14ac:dyDescent="0.35">
      <c r="A866" t="s">
        <v>247</v>
      </c>
      <c r="B866" s="3" t="s">
        <v>73</v>
      </c>
      <c r="C866" s="3">
        <v>2000</v>
      </c>
      <c r="D866">
        <v>10.6</v>
      </c>
      <c r="E866">
        <v>23</v>
      </c>
      <c r="F866" s="3">
        <v>1193.3</v>
      </c>
    </row>
    <row r="867" spans="1:6" x14ac:dyDescent="0.35">
      <c r="A867" t="s">
        <v>233</v>
      </c>
      <c r="B867" s="3" t="s">
        <v>73</v>
      </c>
      <c r="C867" s="3">
        <v>2000</v>
      </c>
      <c r="D867">
        <v>423.6</v>
      </c>
      <c r="E867">
        <v>22.3</v>
      </c>
      <c r="F867" s="3">
        <v>658.15</v>
      </c>
    </row>
    <row r="868" spans="1:6" x14ac:dyDescent="0.35">
      <c r="A868" t="s">
        <v>248</v>
      </c>
      <c r="B868" s="3" t="s">
        <v>73</v>
      </c>
      <c r="C868" s="3">
        <v>2000</v>
      </c>
      <c r="D868">
        <v>0</v>
      </c>
      <c r="E868">
        <v>0</v>
      </c>
      <c r="F868" s="3">
        <v>0</v>
      </c>
    </row>
    <row r="869" spans="1:6" x14ac:dyDescent="0.35">
      <c r="A869" t="s">
        <v>65</v>
      </c>
      <c r="B869" s="3" t="s">
        <v>73</v>
      </c>
      <c r="C869" s="3">
        <v>2000</v>
      </c>
      <c r="D869">
        <v>182.5</v>
      </c>
      <c r="E869">
        <v>23.3</v>
      </c>
      <c r="F869" s="3">
        <v>761.81</v>
      </c>
    </row>
    <row r="870" spans="1:6" x14ac:dyDescent="0.35">
      <c r="A870" t="s">
        <v>66</v>
      </c>
      <c r="B870" s="3" t="s">
        <v>73</v>
      </c>
      <c r="C870" s="3">
        <v>2000</v>
      </c>
      <c r="D870">
        <v>198.7</v>
      </c>
      <c r="E870">
        <v>25.4</v>
      </c>
      <c r="F870" s="3">
        <v>302.5</v>
      </c>
    </row>
    <row r="871" spans="1:6" x14ac:dyDescent="0.35">
      <c r="A871" t="s">
        <v>67</v>
      </c>
      <c r="B871" s="3" t="s">
        <v>73</v>
      </c>
      <c r="C871" s="3">
        <v>2000</v>
      </c>
      <c r="D871">
        <v>33.9</v>
      </c>
      <c r="E871">
        <v>23.4</v>
      </c>
      <c r="F871" s="3">
        <v>1887.18</v>
      </c>
    </row>
    <row r="872" spans="1:6" x14ac:dyDescent="0.35">
      <c r="A872" t="s">
        <v>249</v>
      </c>
      <c r="B872" s="3" t="s">
        <v>73</v>
      </c>
      <c r="C872" s="3">
        <v>2000</v>
      </c>
      <c r="D872">
        <v>1.3</v>
      </c>
      <c r="E872">
        <v>22.4</v>
      </c>
      <c r="F872" s="3">
        <v>900</v>
      </c>
    </row>
    <row r="873" spans="1:6" x14ac:dyDescent="0.35">
      <c r="A873" t="s">
        <v>237</v>
      </c>
      <c r="B873" s="3" t="s">
        <v>73</v>
      </c>
      <c r="C873" s="3">
        <v>2000</v>
      </c>
      <c r="D873">
        <v>0</v>
      </c>
      <c r="E873">
        <v>0</v>
      </c>
      <c r="F873" s="3">
        <v>0</v>
      </c>
    </row>
    <row r="874" spans="1:6" x14ac:dyDescent="0.35">
      <c r="A874" t="s">
        <v>238</v>
      </c>
      <c r="B874" s="3" t="s">
        <v>73</v>
      </c>
      <c r="C874" s="3">
        <v>2000</v>
      </c>
      <c r="D874">
        <v>69.5</v>
      </c>
      <c r="E874">
        <v>24.5</v>
      </c>
      <c r="F874" s="3">
        <v>872.8</v>
      </c>
    </row>
    <row r="875" spans="1:6" x14ac:dyDescent="0.35">
      <c r="A875" t="s">
        <v>91</v>
      </c>
      <c r="B875" s="3" t="s">
        <v>73</v>
      </c>
      <c r="C875" s="3">
        <v>2000</v>
      </c>
      <c r="D875">
        <v>85.7</v>
      </c>
      <c r="E875">
        <v>23.9</v>
      </c>
      <c r="F875" s="3">
        <v>1450</v>
      </c>
    </row>
    <row r="876" spans="1:6" x14ac:dyDescent="0.35">
      <c r="A876" t="s">
        <v>250</v>
      </c>
      <c r="B876" s="3" t="s">
        <v>73</v>
      </c>
      <c r="C876" s="3">
        <v>2000</v>
      </c>
      <c r="D876">
        <v>107.3</v>
      </c>
      <c r="E876">
        <v>24.2</v>
      </c>
      <c r="F876" s="3">
        <v>764.38</v>
      </c>
    </row>
    <row r="877" spans="1:6" x14ac:dyDescent="0.35">
      <c r="A877" t="s">
        <v>239</v>
      </c>
      <c r="B877" s="3" t="s">
        <v>73</v>
      </c>
      <c r="C877" s="3">
        <v>2000</v>
      </c>
      <c r="D877">
        <v>20</v>
      </c>
      <c r="E877">
        <v>24.8</v>
      </c>
      <c r="F877" s="3">
        <v>1468.04</v>
      </c>
    </row>
    <row r="878" spans="1:6" x14ac:dyDescent="0.35">
      <c r="A878" t="s">
        <v>251</v>
      </c>
      <c r="B878" t="s">
        <v>28</v>
      </c>
      <c r="C878">
        <v>1999</v>
      </c>
      <c r="D878">
        <v>0</v>
      </c>
      <c r="E878">
        <v>0</v>
      </c>
      <c r="F878" s="6">
        <v>0</v>
      </c>
    </row>
    <row r="879" spans="1:6" x14ac:dyDescent="0.35">
      <c r="A879" t="s">
        <v>252</v>
      </c>
      <c r="B879" t="s">
        <v>28</v>
      </c>
      <c r="C879">
        <v>1999</v>
      </c>
      <c r="D879">
        <v>10</v>
      </c>
      <c r="E879">
        <v>22.5</v>
      </c>
      <c r="F879" s="6">
        <v>0</v>
      </c>
    </row>
    <row r="880" spans="1:6" x14ac:dyDescent="0.35">
      <c r="A880" t="s">
        <v>253</v>
      </c>
      <c r="B880" t="s">
        <v>28</v>
      </c>
      <c r="C880">
        <v>1999</v>
      </c>
      <c r="D880">
        <v>39.299999999999997</v>
      </c>
      <c r="E880">
        <v>21.5</v>
      </c>
      <c r="F880" s="6">
        <v>700</v>
      </c>
    </row>
    <row r="881" spans="1:6" x14ac:dyDescent="0.35">
      <c r="A881" t="s">
        <v>254</v>
      </c>
      <c r="B881" t="s">
        <v>28</v>
      </c>
      <c r="C881">
        <v>1999</v>
      </c>
      <c r="D881">
        <v>13.9</v>
      </c>
      <c r="E881">
        <v>21.6</v>
      </c>
      <c r="F881" s="6">
        <v>0</v>
      </c>
    </row>
    <row r="882" spans="1:6" x14ac:dyDescent="0.35">
      <c r="A882" t="s">
        <v>255</v>
      </c>
      <c r="B882" t="s">
        <v>28</v>
      </c>
      <c r="C882">
        <v>1999</v>
      </c>
      <c r="D882">
        <v>0</v>
      </c>
      <c r="E882">
        <v>0</v>
      </c>
      <c r="F882" s="6">
        <v>0</v>
      </c>
    </row>
    <row r="883" spans="1:6" x14ac:dyDescent="0.35">
      <c r="A883" t="s">
        <v>256</v>
      </c>
      <c r="B883" t="s">
        <v>28</v>
      </c>
      <c r="C883">
        <v>1999</v>
      </c>
      <c r="D883">
        <v>184.7</v>
      </c>
      <c r="E883">
        <v>18.5</v>
      </c>
      <c r="F883" s="6">
        <v>229.22</v>
      </c>
    </row>
    <row r="884" spans="1:6" x14ac:dyDescent="0.35">
      <c r="A884" t="s">
        <v>257</v>
      </c>
      <c r="B884" t="s">
        <v>28</v>
      </c>
      <c r="C884">
        <v>1999</v>
      </c>
      <c r="D884">
        <v>1.7</v>
      </c>
      <c r="E884">
        <v>22.3</v>
      </c>
      <c r="F884" s="6">
        <v>0</v>
      </c>
    </row>
    <row r="885" spans="1:6" x14ac:dyDescent="0.35">
      <c r="A885" t="s">
        <v>258</v>
      </c>
      <c r="B885" t="s">
        <v>28</v>
      </c>
      <c r="C885">
        <v>1999</v>
      </c>
      <c r="D885">
        <v>3.9</v>
      </c>
      <c r="E885">
        <v>21.2</v>
      </c>
      <c r="F885" s="6">
        <v>1000</v>
      </c>
    </row>
    <row r="886" spans="1:6" x14ac:dyDescent="0.35">
      <c r="A886" t="s">
        <v>259</v>
      </c>
      <c r="B886" t="s">
        <v>28</v>
      </c>
      <c r="C886">
        <v>1999</v>
      </c>
      <c r="D886">
        <v>42.6</v>
      </c>
      <c r="E886">
        <v>23.4</v>
      </c>
      <c r="F886" s="6">
        <v>1328.67</v>
      </c>
    </row>
    <row r="887" spans="1:6" x14ac:dyDescent="0.35">
      <c r="A887" t="s">
        <v>260</v>
      </c>
      <c r="B887" t="s">
        <v>28</v>
      </c>
      <c r="C887">
        <v>1999</v>
      </c>
      <c r="D887">
        <v>4.5999999999999996</v>
      </c>
      <c r="E887">
        <v>23.9</v>
      </c>
      <c r="F887" s="6">
        <v>1250</v>
      </c>
    </row>
    <row r="888" spans="1:6" x14ac:dyDescent="0.35">
      <c r="A888" t="s">
        <v>261</v>
      </c>
      <c r="B888" t="s">
        <v>28</v>
      </c>
      <c r="C888">
        <v>1999</v>
      </c>
      <c r="D888">
        <v>18.8</v>
      </c>
      <c r="E888">
        <v>18.899999999999999</v>
      </c>
      <c r="F888" s="6">
        <v>325</v>
      </c>
    </row>
    <row r="889" spans="1:6" x14ac:dyDescent="0.35">
      <c r="A889" t="s">
        <v>262</v>
      </c>
      <c r="B889" t="s">
        <v>28</v>
      </c>
      <c r="C889">
        <v>1999</v>
      </c>
      <c r="D889">
        <v>13.6</v>
      </c>
      <c r="E889">
        <v>22.4</v>
      </c>
      <c r="F889" s="6">
        <v>650.98</v>
      </c>
    </row>
    <row r="890" spans="1:6" x14ac:dyDescent="0.35">
      <c r="A890" t="s">
        <v>263</v>
      </c>
      <c r="B890" t="s">
        <v>28</v>
      </c>
      <c r="C890">
        <v>1999</v>
      </c>
      <c r="D890">
        <v>23.1</v>
      </c>
      <c r="E890">
        <v>21.9</v>
      </c>
      <c r="F890" s="6">
        <v>2629.89</v>
      </c>
    </row>
    <row r="891" spans="1:6" x14ac:dyDescent="0.35">
      <c r="A891" t="s">
        <v>264</v>
      </c>
      <c r="B891" t="s">
        <v>28</v>
      </c>
      <c r="C891">
        <v>1999</v>
      </c>
      <c r="D891">
        <v>114.9</v>
      </c>
      <c r="E891">
        <v>19.600000000000001</v>
      </c>
      <c r="F891" s="6">
        <v>851.48</v>
      </c>
    </row>
    <row r="892" spans="1:6" x14ac:dyDescent="0.35">
      <c r="A892" t="s">
        <v>265</v>
      </c>
      <c r="B892" t="s">
        <v>28</v>
      </c>
      <c r="C892">
        <v>1999</v>
      </c>
      <c r="D892">
        <v>8.5</v>
      </c>
      <c r="E892">
        <v>23.4</v>
      </c>
      <c r="F892" s="5">
        <v>1500</v>
      </c>
    </row>
    <row r="893" spans="1:6" x14ac:dyDescent="0.35">
      <c r="A893" t="s">
        <v>266</v>
      </c>
      <c r="B893" t="s">
        <v>73</v>
      </c>
      <c r="C893">
        <v>1999</v>
      </c>
      <c r="D893">
        <v>21.6</v>
      </c>
      <c r="E893">
        <v>23.6</v>
      </c>
      <c r="F893" s="6">
        <v>1200</v>
      </c>
    </row>
    <row r="894" spans="1:6" x14ac:dyDescent="0.35">
      <c r="A894" t="s">
        <v>267</v>
      </c>
      <c r="B894" t="s">
        <v>73</v>
      </c>
      <c r="C894">
        <v>1999</v>
      </c>
      <c r="D894">
        <v>128.19999999999999</v>
      </c>
      <c r="E894">
        <v>23.9</v>
      </c>
      <c r="F894" s="6">
        <v>562.6</v>
      </c>
    </row>
    <row r="895" spans="1:6" x14ac:dyDescent="0.35">
      <c r="A895" t="s">
        <v>268</v>
      </c>
      <c r="B895" t="s">
        <v>73</v>
      </c>
      <c r="C895">
        <v>1999</v>
      </c>
      <c r="D895">
        <v>46</v>
      </c>
      <c r="E895">
        <v>23.1</v>
      </c>
      <c r="F895" s="6">
        <v>518.41999999999996</v>
      </c>
    </row>
    <row r="896" spans="1:6" x14ac:dyDescent="0.35">
      <c r="A896" t="s">
        <v>269</v>
      </c>
      <c r="B896" t="s">
        <v>73</v>
      </c>
      <c r="C896">
        <v>1999</v>
      </c>
      <c r="D896">
        <v>0.5</v>
      </c>
      <c r="E896">
        <v>23</v>
      </c>
      <c r="F896" s="6">
        <v>0</v>
      </c>
    </row>
    <row r="897" spans="1:6" x14ac:dyDescent="0.35">
      <c r="A897" t="s">
        <v>271</v>
      </c>
      <c r="B897" t="s">
        <v>73</v>
      </c>
      <c r="C897">
        <v>1999</v>
      </c>
      <c r="D897">
        <v>190.2</v>
      </c>
      <c r="E897">
        <v>20.8</v>
      </c>
      <c r="F897" s="6">
        <v>982.36</v>
      </c>
    </row>
    <row r="898" spans="1:6" x14ac:dyDescent="0.35">
      <c r="A898" t="s">
        <v>272</v>
      </c>
      <c r="B898" t="s">
        <v>73</v>
      </c>
      <c r="C898">
        <v>1999</v>
      </c>
      <c r="D898">
        <v>41.3</v>
      </c>
      <c r="E898">
        <v>23.1</v>
      </c>
      <c r="F898" s="6">
        <v>1213.3699999999999</v>
      </c>
    </row>
    <row r="899" spans="1:6" x14ac:dyDescent="0.35">
      <c r="A899" t="s">
        <v>273</v>
      </c>
      <c r="B899" t="s">
        <v>73</v>
      </c>
      <c r="C899">
        <v>1999</v>
      </c>
      <c r="D899">
        <v>39.1</v>
      </c>
      <c r="E899">
        <v>23.6</v>
      </c>
      <c r="F899" s="6">
        <v>907.42</v>
      </c>
    </row>
    <row r="900" spans="1:6" x14ac:dyDescent="0.35">
      <c r="A900" t="s">
        <v>275</v>
      </c>
      <c r="B900" t="s">
        <v>73</v>
      </c>
      <c r="C900">
        <v>1999</v>
      </c>
      <c r="D900">
        <v>3.4</v>
      </c>
      <c r="E900">
        <v>22.6</v>
      </c>
      <c r="F900" s="6">
        <v>829.41</v>
      </c>
    </row>
    <row r="901" spans="1:6" x14ac:dyDescent="0.35">
      <c r="A901" t="s">
        <v>276</v>
      </c>
      <c r="B901" t="s">
        <v>73</v>
      </c>
      <c r="C901">
        <v>1999</v>
      </c>
      <c r="D901">
        <v>0</v>
      </c>
      <c r="E901">
        <v>0</v>
      </c>
      <c r="F901" s="6">
        <v>0</v>
      </c>
    </row>
    <row r="902" spans="1:6" x14ac:dyDescent="0.35">
      <c r="A902" t="s">
        <v>278</v>
      </c>
      <c r="B902" t="s">
        <v>73</v>
      </c>
      <c r="C902">
        <v>1999</v>
      </c>
      <c r="D902">
        <v>22.5</v>
      </c>
      <c r="E902">
        <v>22.7</v>
      </c>
      <c r="F902" s="6">
        <v>1847.38</v>
      </c>
    </row>
    <row r="903" spans="1:6" x14ac:dyDescent="0.35">
      <c r="A903" t="s">
        <v>279</v>
      </c>
      <c r="B903" t="s">
        <v>73</v>
      </c>
      <c r="C903">
        <v>1999</v>
      </c>
      <c r="D903">
        <v>2.7</v>
      </c>
      <c r="E903">
        <v>24</v>
      </c>
      <c r="F903" s="6">
        <v>1200</v>
      </c>
    </row>
    <row r="904" spans="1:6" x14ac:dyDescent="0.35">
      <c r="A904" t="s">
        <v>280</v>
      </c>
      <c r="B904" t="s">
        <v>73</v>
      </c>
      <c r="C904">
        <v>1999</v>
      </c>
      <c r="D904">
        <v>6.7</v>
      </c>
      <c r="E904">
        <v>23</v>
      </c>
      <c r="F904" s="6">
        <v>0</v>
      </c>
    </row>
    <row r="905" spans="1:6" x14ac:dyDescent="0.35">
      <c r="A905" t="s">
        <v>281</v>
      </c>
      <c r="B905" t="s">
        <v>73</v>
      </c>
      <c r="C905">
        <v>1999</v>
      </c>
      <c r="D905">
        <v>13.1</v>
      </c>
      <c r="E905">
        <v>23.8</v>
      </c>
      <c r="F905" s="6">
        <v>1150</v>
      </c>
    </row>
    <row r="906" spans="1:6" x14ac:dyDescent="0.35">
      <c r="A906" t="s">
        <v>282</v>
      </c>
      <c r="B906" t="s">
        <v>73</v>
      </c>
      <c r="C906">
        <v>1999</v>
      </c>
      <c r="D906">
        <v>20.7</v>
      </c>
      <c r="E906">
        <v>22.3</v>
      </c>
      <c r="F906" s="6">
        <v>1248.7</v>
      </c>
    </row>
    <row r="907" spans="1:6" x14ac:dyDescent="0.35">
      <c r="A907" t="s">
        <v>283</v>
      </c>
      <c r="B907" t="s">
        <v>73</v>
      </c>
      <c r="C907">
        <v>1999</v>
      </c>
      <c r="D907">
        <v>121.5</v>
      </c>
      <c r="E907">
        <v>21</v>
      </c>
      <c r="F907" s="6">
        <v>1373.51</v>
      </c>
    </row>
    <row r="908" spans="1:6" x14ac:dyDescent="0.35">
      <c r="A908" t="s">
        <v>286</v>
      </c>
      <c r="B908" t="s">
        <v>73</v>
      </c>
      <c r="C908">
        <v>1999</v>
      </c>
      <c r="D908">
        <v>18</v>
      </c>
      <c r="E908">
        <v>23.8</v>
      </c>
      <c r="F908" s="6">
        <v>1905.04</v>
      </c>
    </row>
    <row r="909" spans="1:6" x14ac:dyDescent="0.35">
      <c r="A909" t="s">
        <v>287</v>
      </c>
      <c r="B909" t="s">
        <v>73</v>
      </c>
      <c r="C909">
        <v>1999</v>
      </c>
      <c r="D909">
        <v>60</v>
      </c>
      <c r="E909">
        <v>22.4</v>
      </c>
      <c r="F909" s="6">
        <v>643.69000000000005</v>
      </c>
    </row>
    <row r="910" spans="1:6" x14ac:dyDescent="0.35">
      <c r="A910" t="s">
        <v>288</v>
      </c>
      <c r="B910" t="s">
        <v>73</v>
      </c>
      <c r="C910">
        <v>1999</v>
      </c>
      <c r="D910">
        <v>99.8</v>
      </c>
      <c r="E910">
        <v>22.5</v>
      </c>
      <c r="F910" s="6">
        <v>1450</v>
      </c>
    </row>
    <row r="911" spans="1:6" x14ac:dyDescent="0.35">
      <c r="A911" t="s">
        <v>289</v>
      </c>
      <c r="B911" t="s">
        <v>73</v>
      </c>
      <c r="C911">
        <v>1999</v>
      </c>
      <c r="D911">
        <v>131.19999999999999</v>
      </c>
      <c r="E911">
        <v>22.3</v>
      </c>
      <c r="F911" s="6">
        <v>562.66999999999996</v>
      </c>
    </row>
    <row r="912" spans="1:6" x14ac:dyDescent="0.35">
      <c r="A912" t="s">
        <v>290</v>
      </c>
      <c r="B912" t="s">
        <v>73</v>
      </c>
      <c r="C912">
        <v>1999</v>
      </c>
      <c r="D912">
        <v>17.899999999999999</v>
      </c>
      <c r="E912">
        <v>23.9</v>
      </c>
      <c r="F912" s="6">
        <v>1200.57</v>
      </c>
    </row>
    <row r="913" spans="1:6" x14ac:dyDescent="0.35">
      <c r="A913" t="s">
        <v>285</v>
      </c>
      <c r="B913" t="s">
        <v>73</v>
      </c>
      <c r="C913">
        <v>1999</v>
      </c>
      <c r="D913">
        <v>41.6</v>
      </c>
      <c r="E913">
        <v>25.1</v>
      </c>
      <c r="F913" s="6">
        <v>498.27</v>
      </c>
    </row>
    <row r="914" spans="1:6" x14ac:dyDescent="0.35">
      <c r="A914" t="s">
        <v>251</v>
      </c>
      <c r="B914" t="s">
        <v>28</v>
      </c>
      <c r="C914">
        <v>1998</v>
      </c>
      <c r="D914">
        <v>22.8</v>
      </c>
      <c r="E914">
        <v>22.2</v>
      </c>
      <c r="F914" s="3">
        <v>1355</v>
      </c>
    </row>
    <row r="915" spans="1:6" x14ac:dyDescent="0.35">
      <c r="A915" t="s">
        <v>252</v>
      </c>
      <c r="B915" t="s">
        <v>28</v>
      </c>
      <c r="C915">
        <v>1998</v>
      </c>
      <c r="D915">
        <v>5.0999999999999996</v>
      </c>
      <c r="E915">
        <v>22</v>
      </c>
      <c r="F915" s="3">
        <v>0</v>
      </c>
    </row>
    <row r="916" spans="1:6" x14ac:dyDescent="0.35">
      <c r="A916" t="s">
        <v>253</v>
      </c>
      <c r="B916" t="s">
        <v>28</v>
      </c>
      <c r="C916">
        <v>1998</v>
      </c>
      <c r="D916">
        <v>40.700000000000003</v>
      </c>
      <c r="E916">
        <v>21.5</v>
      </c>
      <c r="F916" s="3">
        <v>1199.28</v>
      </c>
    </row>
    <row r="917" spans="1:6" x14ac:dyDescent="0.35">
      <c r="A917" t="s">
        <v>254</v>
      </c>
      <c r="B917" t="s">
        <v>28</v>
      </c>
      <c r="C917">
        <v>1998</v>
      </c>
      <c r="D917">
        <v>11.2</v>
      </c>
      <c r="E917">
        <v>24.1</v>
      </c>
      <c r="F917" s="3">
        <v>0</v>
      </c>
    </row>
    <row r="918" spans="1:6" x14ac:dyDescent="0.35">
      <c r="A918" t="s">
        <v>255</v>
      </c>
      <c r="B918" t="s">
        <v>28</v>
      </c>
      <c r="C918">
        <v>1998</v>
      </c>
      <c r="D918">
        <v>2.7</v>
      </c>
      <c r="E918">
        <v>21.6</v>
      </c>
      <c r="F918" s="3">
        <v>0</v>
      </c>
    </row>
    <row r="919" spans="1:6" x14ac:dyDescent="0.35">
      <c r="A919" t="s">
        <v>256</v>
      </c>
      <c r="B919" t="s">
        <v>28</v>
      </c>
      <c r="C919">
        <v>1998</v>
      </c>
      <c r="D919">
        <v>190.3</v>
      </c>
      <c r="E919">
        <v>17.899999999999999</v>
      </c>
      <c r="F919" s="3">
        <v>210</v>
      </c>
    </row>
    <row r="920" spans="1:6" x14ac:dyDescent="0.35">
      <c r="A920" t="s">
        <v>257</v>
      </c>
      <c r="B920" t="s">
        <v>28</v>
      </c>
      <c r="C920">
        <v>1998</v>
      </c>
      <c r="D920">
        <v>2.2999999999999998</v>
      </c>
      <c r="E920">
        <v>23</v>
      </c>
      <c r="F920" s="3">
        <v>0</v>
      </c>
    </row>
    <row r="921" spans="1:6" x14ac:dyDescent="0.35">
      <c r="A921" t="s">
        <v>258</v>
      </c>
      <c r="B921" t="s">
        <v>28</v>
      </c>
      <c r="C921">
        <v>1998</v>
      </c>
      <c r="D921">
        <v>5.0999999999999996</v>
      </c>
      <c r="E921">
        <v>21.1</v>
      </c>
      <c r="F921" s="3">
        <v>1078.43</v>
      </c>
    </row>
    <row r="922" spans="1:6" x14ac:dyDescent="0.35">
      <c r="A922" t="s">
        <v>259</v>
      </c>
      <c r="B922" t="s">
        <v>28</v>
      </c>
      <c r="C922">
        <v>1998</v>
      </c>
      <c r="D922">
        <v>14.2</v>
      </c>
      <c r="E922">
        <v>22.7</v>
      </c>
      <c r="F922" s="3">
        <v>1350</v>
      </c>
    </row>
    <row r="923" spans="1:6" x14ac:dyDescent="0.35">
      <c r="A923" t="s">
        <v>260</v>
      </c>
      <c r="B923" t="s">
        <v>28</v>
      </c>
      <c r="C923">
        <v>1998</v>
      </c>
      <c r="D923">
        <v>2.5</v>
      </c>
      <c r="E923">
        <v>20.6</v>
      </c>
      <c r="F923" s="3">
        <v>1000</v>
      </c>
    </row>
    <row r="924" spans="1:6" x14ac:dyDescent="0.35">
      <c r="A924" t="s">
        <v>261</v>
      </c>
      <c r="B924" t="s">
        <v>28</v>
      </c>
      <c r="C924">
        <v>1998</v>
      </c>
      <c r="D924">
        <v>0</v>
      </c>
      <c r="E924">
        <v>0</v>
      </c>
      <c r="F924" s="3">
        <v>0</v>
      </c>
    </row>
    <row r="925" spans="1:6" x14ac:dyDescent="0.35">
      <c r="A925" t="s">
        <v>262</v>
      </c>
      <c r="B925" t="s">
        <v>28</v>
      </c>
      <c r="C925">
        <v>1998</v>
      </c>
      <c r="D925">
        <v>18.899999999999999</v>
      </c>
      <c r="E925">
        <v>21</v>
      </c>
      <c r="F925" s="3">
        <v>605.63</v>
      </c>
    </row>
    <row r="926" spans="1:6" x14ac:dyDescent="0.35">
      <c r="A926" t="s">
        <v>263</v>
      </c>
      <c r="B926" t="s">
        <v>28</v>
      </c>
      <c r="C926">
        <v>1998</v>
      </c>
      <c r="D926">
        <v>16.8</v>
      </c>
      <c r="E926">
        <v>21.9</v>
      </c>
      <c r="F926" s="3">
        <v>0</v>
      </c>
    </row>
    <row r="927" spans="1:6" x14ac:dyDescent="0.35">
      <c r="A927" t="s">
        <v>264</v>
      </c>
      <c r="B927" t="s">
        <v>28</v>
      </c>
      <c r="C927">
        <v>1998</v>
      </c>
      <c r="D927">
        <v>83.3</v>
      </c>
      <c r="E927">
        <v>19.100000000000001</v>
      </c>
      <c r="F927" s="3">
        <v>350</v>
      </c>
    </row>
    <row r="928" spans="1:6" x14ac:dyDescent="0.35">
      <c r="A928" t="s">
        <v>265</v>
      </c>
      <c r="B928" t="s">
        <v>28</v>
      </c>
      <c r="C928">
        <v>1998</v>
      </c>
      <c r="D928">
        <v>5.7</v>
      </c>
      <c r="E928">
        <v>20.8</v>
      </c>
      <c r="F928" s="3">
        <v>1500</v>
      </c>
    </row>
    <row r="929" spans="1:6" x14ac:dyDescent="0.35">
      <c r="A929" t="s">
        <v>266</v>
      </c>
      <c r="B929" t="s">
        <v>73</v>
      </c>
      <c r="C929">
        <v>1998</v>
      </c>
      <c r="D929">
        <v>6.8</v>
      </c>
      <c r="E929">
        <v>23.9</v>
      </c>
      <c r="F929" s="3">
        <v>1103.33</v>
      </c>
    </row>
    <row r="930" spans="1:6" x14ac:dyDescent="0.35">
      <c r="A930" t="s">
        <v>267</v>
      </c>
      <c r="B930" t="s">
        <v>73</v>
      </c>
      <c r="C930">
        <v>1998</v>
      </c>
      <c r="D930">
        <v>170.7</v>
      </c>
      <c r="E930">
        <v>22.8</v>
      </c>
      <c r="F930" s="3">
        <v>453.93</v>
      </c>
    </row>
    <row r="931" spans="1:6" x14ac:dyDescent="0.35">
      <c r="A931" t="s">
        <v>268</v>
      </c>
      <c r="B931" t="s">
        <v>73</v>
      </c>
      <c r="C931">
        <v>1998</v>
      </c>
      <c r="D931">
        <v>18.7</v>
      </c>
      <c r="E931">
        <v>22.5</v>
      </c>
      <c r="F931" s="3">
        <v>829.86</v>
      </c>
    </row>
    <row r="932" spans="1:6" x14ac:dyDescent="0.35">
      <c r="A932" t="s">
        <v>269</v>
      </c>
      <c r="B932" t="s">
        <v>73</v>
      </c>
      <c r="C932">
        <v>1998</v>
      </c>
      <c r="D932">
        <v>0</v>
      </c>
      <c r="E932">
        <v>0</v>
      </c>
      <c r="F932" s="3">
        <v>0</v>
      </c>
    </row>
    <row r="933" spans="1:6" x14ac:dyDescent="0.35">
      <c r="A933" t="s">
        <v>271</v>
      </c>
      <c r="B933" t="s">
        <v>73</v>
      </c>
      <c r="C933">
        <v>1998</v>
      </c>
      <c r="D933">
        <v>136.69999999999999</v>
      </c>
      <c r="E933">
        <v>22.2</v>
      </c>
      <c r="F933" s="3">
        <v>1057.52</v>
      </c>
    </row>
    <row r="934" spans="1:6" x14ac:dyDescent="0.35">
      <c r="A934" t="s">
        <v>272</v>
      </c>
      <c r="B934" t="s">
        <v>73</v>
      </c>
      <c r="C934">
        <v>1998</v>
      </c>
      <c r="D934">
        <v>17.100000000000001</v>
      </c>
      <c r="E934">
        <v>23.1</v>
      </c>
      <c r="F934" s="3">
        <v>1226.8800000000001</v>
      </c>
    </row>
    <row r="935" spans="1:6" x14ac:dyDescent="0.35">
      <c r="A935" t="s">
        <v>273</v>
      </c>
      <c r="B935" t="s">
        <v>73</v>
      </c>
      <c r="C935">
        <v>1998</v>
      </c>
      <c r="D935">
        <v>43.5</v>
      </c>
      <c r="E935">
        <v>22.9</v>
      </c>
      <c r="F935" s="3">
        <v>821.84</v>
      </c>
    </row>
    <row r="936" spans="1:6" x14ac:dyDescent="0.35">
      <c r="A936" t="s">
        <v>275</v>
      </c>
      <c r="B936" t="s">
        <v>73</v>
      </c>
      <c r="C936">
        <v>1998</v>
      </c>
      <c r="D936">
        <v>0</v>
      </c>
      <c r="E936">
        <v>0</v>
      </c>
      <c r="F936" s="3">
        <v>0</v>
      </c>
    </row>
    <row r="937" spans="1:6" x14ac:dyDescent="0.35">
      <c r="A937" t="s">
        <v>276</v>
      </c>
      <c r="B937" t="s">
        <v>73</v>
      </c>
      <c r="C937">
        <v>1998</v>
      </c>
      <c r="D937">
        <v>8.8000000000000007</v>
      </c>
      <c r="E937">
        <v>23</v>
      </c>
      <c r="F937" s="3">
        <v>800</v>
      </c>
    </row>
    <row r="938" spans="1:6" x14ac:dyDescent="0.35">
      <c r="A938" t="s">
        <v>278</v>
      </c>
      <c r="B938" t="s">
        <v>73</v>
      </c>
      <c r="C938">
        <v>1998</v>
      </c>
      <c r="D938">
        <v>26</v>
      </c>
      <c r="E938">
        <v>23.2</v>
      </c>
      <c r="F938" s="3">
        <v>1437.01</v>
      </c>
    </row>
    <row r="939" spans="1:6" x14ac:dyDescent="0.35">
      <c r="A939" t="s">
        <v>279</v>
      </c>
      <c r="B939" t="s">
        <v>73</v>
      </c>
      <c r="C939">
        <v>1998</v>
      </c>
      <c r="D939">
        <v>20.8</v>
      </c>
      <c r="E939">
        <v>22.8</v>
      </c>
      <c r="F939" s="3">
        <v>1100</v>
      </c>
    </row>
    <row r="940" spans="1:6" x14ac:dyDescent="0.35">
      <c r="A940" t="s">
        <v>280</v>
      </c>
      <c r="B940" t="s">
        <v>73</v>
      </c>
      <c r="C940">
        <v>1998</v>
      </c>
      <c r="D940">
        <v>50</v>
      </c>
      <c r="E940">
        <v>23.4</v>
      </c>
      <c r="F940" s="3">
        <v>887.72</v>
      </c>
    </row>
    <row r="941" spans="1:6" x14ac:dyDescent="0.35">
      <c r="A941" t="s">
        <v>281</v>
      </c>
      <c r="B941" t="s">
        <v>73</v>
      </c>
      <c r="C941">
        <v>1998</v>
      </c>
      <c r="D941">
        <v>5.7</v>
      </c>
      <c r="E941">
        <v>23.8</v>
      </c>
      <c r="F941" s="3">
        <v>1140.3900000000001</v>
      </c>
    </row>
    <row r="942" spans="1:6" x14ac:dyDescent="0.35">
      <c r="A942" t="s">
        <v>282</v>
      </c>
      <c r="B942" t="s">
        <v>73</v>
      </c>
      <c r="C942">
        <v>1998</v>
      </c>
      <c r="D942">
        <v>20.8</v>
      </c>
      <c r="E942">
        <v>24.2</v>
      </c>
      <c r="F942" s="3">
        <v>1142.48</v>
      </c>
    </row>
    <row r="943" spans="1:6" x14ac:dyDescent="0.35">
      <c r="A943" t="s">
        <v>283</v>
      </c>
      <c r="B943" t="s">
        <v>73</v>
      </c>
      <c r="C943">
        <v>1998</v>
      </c>
      <c r="D943">
        <v>136.80000000000001</v>
      </c>
      <c r="E943">
        <v>20.5</v>
      </c>
      <c r="F943" s="3">
        <v>1055.4000000000001</v>
      </c>
    </row>
    <row r="944" spans="1:6" x14ac:dyDescent="0.35">
      <c r="A944" t="s">
        <v>286</v>
      </c>
      <c r="B944" t="s">
        <v>73</v>
      </c>
      <c r="C944">
        <v>1998</v>
      </c>
      <c r="D944">
        <v>24</v>
      </c>
      <c r="E944">
        <v>23.2</v>
      </c>
      <c r="F944" s="3">
        <v>1814.32</v>
      </c>
    </row>
    <row r="945" spans="1:6" x14ac:dyDescent="0.35">
      <c r="A945" t="s">
        <v>287</v>
      </c>
      <c r="B945" t="s">
        <v>73</v>
      </c>
      <c r="C945">
        <v>1998</v>
      </c>
      <c r="D945">
        <v>55</v>
      </c>
      <c r="E945">
        <v>23.2</v>
      </c>
      <c r="F945" s="3">
        <v>834.82</v>
      </c>
    </row>
    <row r="946" spans="1:6" x14ac:dyDescent="0.35">
      <c r="A946" t="s">
        <v>288</v>
      </c>
      <c r="B946" t="s">
        <v>73</v>
      </c>
      <c r="C946">
        <v>1998</v>
      </c>
      <c r="D946">
        <v>122.6</v>
      </c>
      <c r="E946">
        <v>22.6</v>
      </c>
      <c r="F946" s="3">
        <v>354.08</v>
      </c>
    </row>
    <row r="947" spans="1:6" x14ac:dyDescent="0.35">
      <c r="A947" t="s">
        <v>289</v>
      </c>
      <c r="B947" t="s">
        <v>73</v>
      </c>
      <c r="C947">
        <v>1998</v>
      </c>
      <c r="D947">
        <v>116.4</v>
      </c>
      <c r="E947">
        <v>22.8</v>
      </c>
      <c r="F947" s="3">
        <v>586.91999999999996</v>
      </c>
    </row>
    <row r="948" spans="1:6" x14ac:dyDescent="0.35">
      <c r="A948" t="s">
        <v>290</v>
      </c>
      <c r="B948" t="s">
        <v>73</v>
      </c>
      <c r="C948">
        <v>1998</v>
      </c>
      <c r="D948">
        <v>15.2</v>
      </c>
      <c r="E948">
        <v>23.8</v>
      </c>
      <c r="F948" s="3">
        <v>1290.1400000000001</v>
      </c>
    </row>
    <row r="949" spans="1:6" x14ac:dyDescent="0.35">
      <c r="A949" t="s">
        <v>285</v>
      </c>
      <c r="B949" t="s">
        <v>73</v>
      </c>
      <c r="C949">
        <v>1998</v>
      </c>
      <c r="D949">
        <v>29.2</v>
      </c>
      <c r="E949">
        <v>23.4</v>
      </c>
      <c r="F949" s="3">
        <v>1917.23</v>
      </c>
    </row>
    <row r="950" spans="1:6" x14ac:dyDescent="0.35">
      <c r="A950" t="s">
        <v>270</v>
      </c>
      <c r="B950" t="s">
        <v>73</v>
      </c>
      <c r="C950">
        <v>1998</v>
      </c>
      <c r="D950">
        <v>275.89999999999998</v>
      </c>
      <c r="E950">
        <v>21.5</v>
      </c>
      <c r="F950" s="3">
        <v>1558.71</v>
      </c>
    </row>
    <row r="951" spans="1:6" x14ac:dyDescent="0.35">
      <c r="A951" t="s">
        <v>274</v>
      </c>
      <c r="B951" t="s">
        <v>73</v>
      </c>
      <c r="C951">
        <v>1998</v>
      </c>
      <c r="D951">
        <v>53.9</v>
      </c>
      <c r="E951">
        <v>20.7</v>
      </c>
      <c r="F951" s="3">
        <v>1499.7</v>
      </c>
    </row>
    <row r="952" spans="1:6" x14ac:dyDescent="0.35">
      <c r="A952" t="s">
        <v>277</v>
      </c>
      <c r="B952" t="s">
        <v>73</v>
      </c>
      <c r="C952">
        <v>1998</v>
      </c>
      <c r="D952">
        <v>168.1</v>
      </c>
      <c r="E952">
        <v>23.7</v>
      </c>
      <c r="F952" s="3">
        <v>532.75</v>
      </c>
    </row>
    <row r="953" spans="1:6" x14ac:dyDescent="0.35">
      <c r="A953" t="s">
        <v>284</v>
      </c>
      <c r="B953" t="s">
        <v>73</v>
      </c>
      <c r="C953">
        <v>1998</v>
      </c>
      <c r="D953">
        <v>139.80000000000001</v>
      </c>
      <c r="E953">
        <v>21.9</v>
      </c>
      <c r="F953" s="3">
        <v>709.44</v>
      </c>
    </row>
    <row r="954" spans="1:6" x14ac:dyDescent="0.35">
      <c r="A954" t="s">
        <v>291</v>
      </c>
      <c r="B954" t="s">
        <v>28</v>
      </c>
      <c r="C954">
        <v>1997</v>
      </c>
      <c r="D954">
        <v>60.9</v>
      </c>
      <c r="E954">
        <v>22.2</v>
      </c>
      <c r="F954">
        <v>203.57</v>
      </c>
    </row>
    <row r="955" spans="1:6" x14ac:dyDescent="0.35">
      <c r="A955" t="s">
        <v>292</v>
      </c>
      <c r="B955" t="s">
        <v>28</v>
      </c>
      <c r="C955">
        <v>1997</v>
      </c>
      <c r="D955">
        <v>18.2</v>
      </c>
      <c r="E955">
        <v>22</v>
      </c>
      <c r="F955">
        <v>0</v>
      </c>
    </row>
    <row r="956" spans="1:6" x14ac:dyDescent="0.35">
      <c r="A956" t="s">
        <v>293</v>
      </c>
      <c r="B956" t="s">
        <v>28</v>
      </c>
      <c r="C956">
        <v>1997</v>
      </c>
      <c r="D956">
        <v>52.1</v>
      </c>
      <c r="E956">
        <v>19.3</v>
      </c>
      <c r="F956">
        <v>180.03</v>
      </c>
    </row>
    <row r="957" spans="1:6" x14ac:dyDescent="0.35">
      <c r="A957" t="s">
        <v>294</v>
      </c>
      <c r="B957" t="s">
        <v>28</v>
      </c>
      <c r="C957">
        <v>1997</v>
      </c>
      <c r="D957">
        <v>88</v>
      </c>
      <c r="E957">
        <v>22.1</v>
      </c>
      <c r="F957">
        <v>1199.06</v>
      </c>
    </row>
    <row r="958" spans="1:6" x14ac:dyDescent="0.35">
      <c r="A958" t="s">
        <v>295</v>
      </c>
      <c r="B958" t="s">
        <v>28</v>
      </c>
      <c r="C958">
        <v>1997</v>
      </c>
      <c r="D958">
        <v>15.6</v>
      </c>
      <c r="E958">
        <v>22.8</v>
      </c>
      <c r="F958">
        <v>0</v>
      </c>
    </row>
    <row r="959" spans="1:6" x14ac:dyDescent="0.35">
      <c r="A959" t="s">
        <v>296</v>
      </c>
      <c r="B959" t="s">
        <v>28</v>
      </c>
      <c r="C959">
        <v>1997</v>
      </c>
      <c r="D959">
        <v>4.0999999999999996</v>
      </c>
      <c r="E959">
        <v>22.3</v>
      </c>
      <c r="F959">
        <v>1500</v>
      </c>
    </row>
    <row r="960" spans="1:6" x14ac:dyDescent="0.35">
      <c r="A960" t="s">
        <v>297</v>
      </c>
      <c r="B960" t="s">
        <v>28</v>
      </c>
      <c r="C960">
        <v>1997</v>
      </c>
      <c r="D960">
        <v>403.4</v>
      </c>
      <c r="E960">
        <v>19.3</v>
      </c>
      <c r="F960">
        <v>216.01</v>
      </c>
    </row>
    <row r="961" spans="1:6" x14ac:dyDescent="0.35">
      <c r="A961" t="s">
        <v>298</v>
      </c>
      <c r="B961" t="s">
        <v>28</v>
      </c>
      <c r="C961">
        <v>1997</v>
      </c>
      <c r="D961">
        <v>1.9</v>
      </c>
      <c r="E961">
        <v>23</v>
      </c>
      <c r="F961">
        <v>1200</v>
      </c>
    </row>
    <row r="962" spans="1:6" x14ac:dyDescent="0.35">
      <c r="A962" t="s">
        <v>299</v>
      </c>
      <c r="B962" t="s">
        <v>28</v>
      </c>
      <c r="C962">
        <v>1997</v>
      </c>
      <c r="D962">
        <v>12.5</v>
      </c>
      <c r="E962">
        <v>20.5</v>
      </c>
      <c r="F962">
        <v>957.6</v>
      </c>
    </row>
    <row r="963" spans="1:6" x14ac:dyDescent="0.35">
      <c r="A963" t="s">
        <v>300</v>
      </c>
      <c r="B963" t="s">
        <v>28</v>
      </c>
      <c r="C963">
        <v>1997</v>
      </c>
      <c r="D963">
        <v>211.9</v>
      </c>
      <c r="E963">
        <v>23.7</v>
      </c>
      <c r="F963">
        <v>1466.76</v>
      </c>
    </row>
    <row r="964" spans="1:6" x14ac:dyDescent="0.35">
      <c r="A964" t="s">
        <v>301</v>
      </c>
      <c r="B964" t="s">
        <v>28</v>
      </c>
      <c r="C964">
        <v>1997</v>
      </c>
      <c r="D964">
        <v>45.6</v>
      </c>
      <c r="E964">
        <v>22.4</v>
      </c>
      <c r="F964">
        <v>929.07</v>
      </c>
    </row>
    <row r="965" spans="1:6" x14ac:dyDescent="0.35">
      <c r="A965" t="s">
        <v>302</v>
      </c>
      <c r="B965" t="s">
        <v>28</v>
      </c>
      <c r="C965">
        <v>1997</v>
      </c>
      <c r="D965">
        <v>21.1</v>
      </c>
      <c r="E965">
        <v>22.1</v>
      </c>
      <c r="F965">
        <v>1000</v>
      </c>
    </row>
    <row r="966" spans="1:6" x14ac:dyDescent="0.35">
      <c r="A966" t="s">
        <v>303</v>
      </c>
      <c r="B966" t="s">
        <v>28</v>
      </c>
      <c r="C966">
        <v>1997</v>
      </c>
      <c r="D966">
        <v>4.8</v>
      </c>
      <c r="E966">
        <v>20.8</v>
      </c>
      <c r="F966">
        <v>1000</v>
      </c>
    </row>
    <row r="967" spans="1:6" x14ac:dyDescent="0.35">
      <c r="A967" t="s">
        <v>304</v>
      </c>
      <c r="B967" t="s">
        <v>28</v>
      </c>
      <c r="C967">
        <v>1997</v>
      </c>
      <c r="D967">
        <v>9.9</v>
      </c>
      <c r="E967">
        <v>24</v>
      </c>
      <c r="F967">
        <v>175</v>
      </c>
    </row>
    <row r="968" spans="1:6" x14ac:dyDescent="0.35">
      <c r="A968" t="s">
        <v>305</v>
      </c>
      <c r="B968" t="s">
        <v>28</v>
      </c>
      <c r="C968">
        <v>1997</v>
      </c>
      <c r="D968">
        <v>0</v>
      </c>
      <c r="E968">
        <v>0</v>
      </c>
      <c r="F968">
        <v>0</v>
      </c>
    </row>
    <row r="969" spans="1:6" x14ac:dyDescent="0.35">
      <c r="A969" t="s">
        <v>306</v>
      </c>
      <c r="B969" t="s">
        <v>28</v>
      </c>
      <c r="C969">
        <v>1997</v>
      </c>
      <c r="D969">
        <v>0</v>
      </c>
      <c r="E969">
        <v>0</v>
      </c>
      <c r="F969">
        <v>0</v>
      </c>
    </row>
    <row r="970" spans="1:6" x14ac:dyDescent="0.35">
      <c r="A970" t="s">
        <v>308</v>
      </c>
      <c r="B970" t="s">
        <v>28</v>
      </c>
      <c r="C970">
        <v>1997</v>
      </c>
      <c r="D970">
        <v>40.4</v>
      </c>
      <c r="E970">
        <v>21.2</v>
      </c>
      <c r="F970">
        <v>551.89</v>
      </c>
    </row>
    <row r="971" spans="1:6" x14ac:dyDescent="0.35">
      <c r="A971" t="s">
        <v>309</v>
      </c>
      <c r="B971" t="s">
        <v>28</v>
      </c>
      <c r="C971">
        <v>1997</v>
      </c>
      <c r="D971">
        <v>31.5</v>
      </c>
      <c r="E971">
        <v>23.5</v>
      </c>
      <c r="F971">
        <v>0</v>
      </c>
    </row>
    <row r="972" spans="1:6" x14ac:dyDescent="0.35">
      <c r="A972" t="s">
        <v>310</v>
      </c>
      <c r="B972" t="s">
        <v>28</v>
      </c>
      <c r="C972">
        <v>1997</v>
      </c>
      <c r="D972">
        <v>3.7</v>
      </c>
      <c r="E972">
        <v>23.2</v>
      </c>
      <c r="F972">
        <v>1500</v>
      </c>
    </row>
    <row r="973" spans="1:6" x14ac:dyDescent="0.35">
      <c r="A973" t="s">
        <v>311</v>
      </c>
      <c r="B973" t="s">
        <v>73</v>
      </c>
      <c r="C973">
        <v>1997</v>
      </c>
      <c r="D973">
        <v>12.7</v>
      </c>
      <c r="E973">
        <v>23.3</v>
      </c>
      <c r="F973">
        <v>1050</v>
      </c>
    </row>
    <row r="974" spans="1:6" x14ac:dyDescent="0.35">
      <c r="A974" t="s">
        <v>312</v>
      </c>
      <c r="B974" t="s">
        <v>73</v>
      </c>
      <c r="C974">
        <v>1997</v>
      </c>
      <c r="D974">
        <v>159.9</v>
      </c>
      <c r="E974">
        <v>25.3</v>
      </c>
      <c r="F974">
        <v>483.62</v>
      </c>
    </row>
    <row r="975" spans="1:6" x14ac:dyDescent="0.35">
      <c r="A975" t="s">
        <v>313</v>
      </c>
      <c r="B975" t="s">
        <v>73</v>
      </c>
      <c r="C975">
        <v>1997</v>
      </c>
      <c r="D975">
        <v>19.899999999999999</v>
      </c>
      <c r="E975">
        <v>22.4</v>
      </c>
      <c r="F975">
        <v>808.93</v>
      </c>
    </row>
    <row r="976" spans="1:6" x14ac:dyDescent="0.35">
      <c r="A976" t="s">
        <v>314</v>
      </c>
      <c r="B976" t="s">
        <v>73</v>
      </c>
      <c r="C976">
        <v>1997</v>
      </c>
      <c r="D976">
        <v>1</v>
      </c>
      <c r="E976">
        <v>24.5</v>
      </c>
      <c r="F976">
        <v>925</v>
      </c>
    </row>
    <row r="977" spans="1:6" x14ac:dyDescent="0.35">
      <c r="A977" t="s">
        <v>315</v>
      </c>
      <c r="B977" t="s">
        <v>73</v>
      </c>
      <c r="C977">
        <v>1997</v>
      </c>
      <c r="D977">
        <v>67.8</v>
      </c>
      <c r="E977">
        <v>24.6</v>
      </c>
      <c r="F977">
        <v>1375</v>
      </c>
    </row>
    <row r="978" spans="1:6" x14ac:dyDescent="0.35">
      <c r="A978" t="s">
        <v>317</v>
      </c>
      <c r="B978" t="s">
        <v>73</v>
      </c>
      <c r="C978">
        <v>1997</v>
      </c>
      <c r="D978">
        <v>304</v>
      </c>
      <c r="E978">
        <v>22.2</v>
      </c>
      <c r="F978">
        <v>1390.71</v>
      </c>
    </row>
    <row r="979" spans="1:6" x14ac:dyDescent="0.35">
      <c r="A979" t="s">
        <v>318</v>
      </c>
      <c r="B979" t="s">
        <v>73</v>
      </c>
      <c r="C979">
        <v>1997</v>
      </c>
      <c r="D979">
        <v>128.9</v>
      </c>
      <c r="E979">
        <v>22.3</v>
      </c>
      <c r="F979">
        <v>929.21</v>
      </c>
    </row>
    <row r="980" spans="1:6" x14ac:dyDescent="0.35">
      <c r="A980" t="s">
        <v>319</v>
      </c>
      <c r="B980" t="s">
        <v>73</v>
      </c>
      <c r="C980">
        <v>1997</v>
      </c>
      <c r="D980">
        <v>50</v>
      </c>
      <c r="E980">
        <v>23.2</v>
      </c>
      <c r="F980">
        <v>982.58</v>
      </c>
    </row>
    <row r="981" spans="1:6" x14ac:dyDescent="0.35">
      <c r="A981" t="s">
        <v>321</v>
      </c>
      <c r="B981" t="s">
        <v>73</v>
      </c>
      <c r="C981">
        <v>1997</v>
      </c>
      <c r="D981">
        <v>68.400000000000006</v>
      </c>
      <c r="E981">
        <v>23.6</v>
      </c>
      <c r="F981">
        <v>828.53</v>
      </c>
    </row>
    <row r="982" spans="1:6" x14ac:dyDescent="0.35">
      <c r="A982" t="s">
        <v>322</v>
      </c>
      <c r="B982" t="s">
        <v>73</v>
      </c>
      <c r="C982">
        <v>1997</v>
      </c>
      <c r="D982">
        <v>27.8</v>
      </c>
      <c r="E982">
        <v>23.2</v>
      </c>
      <c r="F982">
        <v>1309.4100000000001</v>
      </c>
    </row>
    <row r="983" spans="1:6" x14ac:dyDescent="0.35">
      <c r="A983" t="s">
        <v>324</v>
      </c>
      <c r="B983" t="s">
        <v>73</v>
      </c>
      <c r="C983">
        <v>1997</v>
      </c>
      <c r="D983">
        <v>194.1</v>
      </c>
      <c r="E983">
        <v>25.1</v>
      </c>
      <c r="F983">
        <v>541.58000000000004</v>
      </c>
    </row>
    <row r="984" spans="1:6" x14ac:dyDescent="0.35">
      <c r="A984" t="s">
        <v>325</v>
      </c>
      <c r="B984" t="s">
        <v>73</v>
      </c>
      <c r="C984">
        <v>1997</v>
      </c>
      <c r="D984">
        <v>5.5</v>
      </c>
      <c r="E984">
        <v>25.4</v>
      </c>
      <c r="F984">
        <v>1395.45</v>
      </c>
    </row>
    <row r="985" spans="1:6" x14ac:dyDescent="0.35">
      <c r="A985" t="s">
        <v>326</v>
      </c>
      <c r="B985" t="s">
        <v>73</v>
      </c>
      <c r="C985">
        <v>1997</v>
      </c>
      <c r="D985">
        <v>31.1</v>
      </c>
      <c r="E985">
        <v>23.1</v>
      </c>
      <c r="F985">
        <v>1158.8900000000001</v>
      </c>
    </row>
    <row r="986" spans="1:6" x14ac:dyDescent="0.35">
      <c r="A986" t="s">
        <v>327</v>
      </c>
      <c r="B986" t="s">
        <v>73</v>
      </c>
      <c r="C986">
        <v>1997</v>
      </c>
      <c r="D986">
        <v>85.4</v>
      </c>
      <c r="E986">
        <v>24.1</v>
      </c>
      <c r="F986">
        <v>651.48</v>
      </c>
    </row>
    <row r="987" spans="1:6" x14ac:dyDescent="0.35">
      <c r="A987" t="s">
        <v>328</v>
      </c>
      <c r="B987" t="s">
        <v>73</v>
      </c>
      <c r="C987">
        <v>1997</v>
      </c>
      <c r="D987">
        <v>22.8</v>
      </c>
      <c r="E987">
        <v>22.3</v>
      </c>
      <c r="F987">
        <v>800</v>
      </c>
    </row>
    <row r="988" spans="1:6" x14ac:dyDescent="0.35">
      <c r="A988" t="s">
        <v>329</v>
      </c>
      <c r="B988" t="s">
        <v>73</v>
      </c>
      <c r="C988">
        <v>1997</v>
      </c>
      <c r="D988">
        <v>18.5</v>
      </c>
      <c r="E988">
        <v>23.8</v>
      </c>
      <c r="F988">
        <v>881.35</v>
      </c>
    </row>
    <row r="989" spans="1:6" x14ac:dyDescent="0.35">
      <c r="A989" t="s">
        <v>330</v>
      </c>
      <c r="B989" t="s">
        <v>73</v>
      </c>
      <c r="C989">
        <v>1997</v>
      </c>
      <c r="D989">
        <v>130</v>
      </c>
      <c r="E989">
        <v>22.3</v>
      </c>
      <c r="F989">
        <v>726.57</v>
      </c>
    </row>
    <row r="990" spans="1:6" x14ac:dyDescent="0.35">
      <c r="A990" t="s">
        <v>331</v>
      </c>
      <c r="B990" t="s">
        <v>73</v>
      </c>
      <c r="C990">
        <v>1997</v>
      </c>
      <c r="D990">
        <v>102.6</v>
      </c>
      <c r="E990">
        <v>22.5</v>
      </c>
      <c r="F990">
        <v>1204.6400000000001</v>
      </c>
    </row>
    <row r="991" spans="1:6" x14ac:dyDescent="0.35">
      <c r="A991" t="s">
        <v>332</v>
      </c>
      <c r="B991" t="s">
        <v>73</v>
      </c>
      <c r="C991">
        <v>1997</v>
      </c>
      <c r="D991">
        <v>159.4</v>
      </c>
      <c r="E991">
        <v>23.1</v>
      </c>
      <c r="F991">
        <v>560.84</v>
      </c>
    </row>
    <row r="992" spans="1:6" x14ac:dyDescent="0.35">
      <c r="A992" t="s">
        <v>334</v>
      </c>
      <c r="B992" t="s">
        <v>73</v>
      </c>
      <c r="C992">
        <v>1997</v>
      </c>
      <c r="D992">
        <v>26.3</v>
      </c>
      <c r="E992">
        <v>23.7</v>
      </c>
      <c r="F992">
        <v>1800</v>
      </c>
    </row>
    <row r="993" spans="1:6" x14ac:dyDescent="0.35">
      <c r="A993" t="s">
        <v>335</v>
      </c>
      <c r="B993" t="s">
        <v>73</v>
      </c>
      <c r="C993">
        <v>1997</v>
      </c>
      <c r="D993">
        <v>46.2</v>
      </c>
      <c r="E993">
        <v>22.5</v>
      </c>
      <c r="F993">
        <v>615.78</v>
      </c>
    </row>
    <row r="994" spans="1:6" x14ac:dyDescent="0.35">
      <c r="A994" t="s">
        <v>336</v>
      </c>
      <c r="B994" t="s">
        <v>73</v>
      </c>
      <c r="C994">
        <v>1997</v>
      </c>
      <c r="D994">
        <v>159.30000000000001</v>
      </c>
      <c r="E994">
        <v>22.8</v>
      </c>
      <c r="F994">
        <v>0</v>
      </c>
    </row>
    <row r="995" spans="1:6" x14ac:dyDescent="0.35">
      <c r="A995" t="s">
        <v>337</v>
      </c>
      <c r="B995" t="s">
        <v>73</v>
      </c>
      <c r="C995">
        <v>1997</v>
      </c>
      <c r="D995">
        <v>87.1</v>
      </c>
      <c r="E995">
        <v>24.6</v>
      </c>
      <c r="F995">
        <v>785.14</v>
      </c>
    </row>
    <row r="996" spans="1:6" x14ac:dyDescent="0.35">
      <c r="A996" t="s">
        <v>338</v>
      </c>
      <c r="B996" t="s">
        <v>73</v>
      </c>
      <c r="C996">
        <v>1997</v>
      </c>
      <c r="D996">
        <v>33.4</v>
      </c>
      <c r="E996">
        <v>22.7</v>
      </c>
      <c r="F996">
        <v>1570.93</v>
      </c>
    </row>
    <row r="997" spans="1:6" x14ac:dyDescent="0.35">
      <c r="A997" t="s">
        <v>333</v>
      </c>
      <c r="B997" t="s">
        <v>73</v>
      </c>
      <c r="C997">
        <v>1997</v>
      </c>
      <c r="D997">
        <v>19.100000000000001</v>
      </c>
      <c r="E997">
        <v>25.6</v>
      </c>
      <c r="F997">
        <v>1500</v>
      </c>
    </row>
    <row r="998" spans="1:6" x14ac:dyDescent="0.35">
      <c r="A998" t="s">
        <v>291</v>
      </c>
      <c r="B998" t="s">
        <v>28</v>
      </c>
      <c r="C998">
        <v>1996</v>
      </c>
      <c r="D998">
        <v>0</v>
      </c>
      <c r="E998">
        <v>0</v>
      </c>
      <c r="F998">
        <v>0</v>
      </c>
    </row>
    <row r="999" spans="1:6" x14ac:dyDescent="0.35">
      <c r="A999" t="s">
        <v>292</v>
      </c>
      <c r="B999" t="s">
        <v>28</v>
      </c>
      <c r="C999">
        <v>1996</v>
      </c>
      <c r="D999">
        <v>8.1</v>
      </c>
      <c r="E999">
        <v>22.1</v>
      </c>
      <c r="F999">
        <v>0</v>
      </c>
    </row>
    <row r="1000" spans="1:6" x14ac:dyDescent="0.35">
      <c r="A1000" t="s">
        <v>293</v>
      </c>
      <c r="B1000" t="s">
        <v>28</v>
      </c>
      <c r="C1000">
        <v>1996</v>
      </c>
      <c r="D1000">
        <v>48.3</v>
      </c>
      <c r="E1000">
        <v>21.2</v>
      </c>
      <c r="F1000">
        <v>185</v>
      </c>
    </row>
    <row r="1001" spans="1:6" x14ac:dyDescent="0.35">
      <c r="A1001" t="s">
        <v>294</v>
      </c>
      <c r="B1001" t="s">
        <v>28</v>
      </c>
      <c r="C1001">
        <v>1996</v>
      </c>
      <c r="D1001">
        <v>74.3</v>
      </c>
      <c r="E1001">
        <v>22.9</v>
      </c>
      <c r="F1001">
        <v>1130.3</v>
      </c>
    </row>
    <row r="1002" spans="1:6" x14ac:dyDescent="0.35">
      <c r="A1002" t="s">
        <v>295</v>
      </c>
      <c r="B1002" t="s">
        <v>28</v>
      </c>
      <c r="C1002">
        <v>1996</v>
      </c>
      <c r="D1002">
        <v>24.2</v>
      </c>
      <c r="E1002">
        <v>18.2</v>
      </c>
      <c r="F1002">
        <v>0</v>
      </c>
    </row>
    <row r="1003" spans="1:6" x14ac:dyDescent="0.35">
      <c r="A1003" t="s">
        <v>296</v>
      </c>
      <c r="B1003" t="s">
        <v>28</v>
      </c>
      <c r="C1003">
        <v>1996</v>
      </c>
      <c r="D1003">
        <v>1.4</v>
      </c>
      <c r="E1003">
        <v>23</v>
      </c>
      <c r="F1003">
        <v>1400</v>
      </c>
    </row>
    <row r="1004" spans="1:6" x14ac:dyDescent="0.35">
      <c r="A1004" t="s">
        <v>297</v>
      </c>
      <c r="B1004" t="s">
        <v>28</v>
      </c>
      <c r="C1004">
        <v>1996</v>
      </c>
      <c r="D1004">
        <v>325.10000000000002</v>
      </c>
      <c r="E1004">
        <v>20.5</v>
      </c>
      <c r="F1004">
        <v>223.94</v>
      </c>
    </row>
    <row r="1005" spans="1:6" x14ac:dyDescent="0.35">
      <c r="A1005" t="s">
        <v>298</v>
      </c>
      <c r="B1005" t="s">
        <v>28</v>
      </c>
      <c r="C1005">
        <v>1996</v>
      </c>
      <c r="D1005">
        <v>1.7</v>
      </c>
      <c r="E1005">
        <v>22.6</v>
      </c>
      <c r="F1005">
        <v>1200</v>
      </c>
    </row>
    <row r="1006" spans="1:6" x14ac:dyDescent="0.35">
      <c r="A1006" t="s">
        <v>299</v>
      </c>
      <c r="B1006" t="s">
        <v>28</v>
      </c>
      <c r="C1006">
        <v>1996</v>
      </c>
      <c r="D1006">
        <v>6.6</v>
      </c>
      <c r="E1006">
        <v>21.2</v>
      </c>
      <c r="F1006">
        <v>1000</v>
      </c>
    </row>
    <row r="1007" spans="1:6" x14ac:dyDescent="0.35">
      <c r="A1007" t="s">
        <v>300</v>
      </c>
      <c r="B1007" t="s">
        <v>28</v>
      </c>
      <c r="C1007">
        <v>1996</v>
      </c>
      <c r="D1007">
        <v>175.2</v>
      </c>
      <c r="E1007">
        <v>22.6</v>
      </c>
      <c r="F1007">
        <v>1166.0999999999999</v>
      </c>
    </row>
    <row r="1008" spans="1:6" x14ac:dyDescent="0.35">
      <c r="A1008" t="s">
        <v>301</v>
      </c>
      <c r="B1008" t="s">
        <v>28</v>
      </c>
      <c r="C1008">
        <v>1996</v>
      </c>
      <c r="D1008">
        <v>19.399999999999999</v>
      </c>
      <c r="E1008">
        <v>22.6</v>
      </c>
      <c r="F1008">
        <v>929.68</v>
      </c>
    </row>
    <row r="1009" spans="1:6" x14ac:dyDescent="0.35">
      <c r="A1009" t="s">
        <v>302</v>
      </c>
      <c r="B1009" t="s">
        <v>28</v>
      </c>
      <c r="C1009">
        <v>1996</v>
      </c>
      <c r="D1009">
        <v>8.8000000000000007</v>
      </c>
      <c r="E1009">
        <v>22</v>
      </c>
      <c r="F1009">
        <v>0</v>
      </c>
    </row>
    <row r="1010" spans="1:6" x14ac:dyDescent="0.35">
      <c r="A1010" t="s">
        <v>303</v>
      </c>
      <c r="B1010" t="s">
        <v>28</v>
      </c>
      <c r="C1010">
        <v>1996</v>
      </c>
      <c r="D1010">
        <v>0</v>
      </c>
      <c r="E1010">
        <v>0</v>
      </c>
      <c r="F1010">
        <v>0</v>
      </c>
    </row>
    <row r="1011" spans="1:6" x14ac:dyDescent="0.35">
      <c r="A1011" t="s">
        <v>304</v>
      </c>
      <c r="B1011" t="s">
        <v>28</v>
      </c>
      <c r="C1011">
        <v>1996</v>
      </c>
      <c r="D1011">
        <v>39</v>
      </c>
      <c r="E1011">
        <v>22.6</v>
      </c>
      <c r="F1011">
        <v>150</v>
      </c>
    </row>
    <row r="1012" spans="1:6" x14ac:dyDescent="0.35">
      <c r="A1012" t="s">
        <v>305</v>
      </c>
      <c r="B1012" t="s">
        <v>28</v>
      </c>
      <c r="C1012">
        <v>1996</v>
      </c>
      <c r="D1012">
        <v>0.3</v>
      </c>
      <c r="E1012">
        <v>21.8</v>
      </c>
      <c r="F1012">
        <v>0</v>
      </c>
    </row>
    <row r="1013" spans="1:6" x14ac:dyDescent="0.35">
      <c r="A1013" t="s">
        <v>306</v>
      </c>
      <c r="B1013" t="s">
        <v>28</v>
      </c>
      <c r="C1013">
        <v>1996</v>
      </c>
      <c r="D1013">
        <v>15.5</v>
      </c>
      <c r="E1013">
        <v>23.3</v>
      </c>
      <c r="F1013">
        <v>1031.25</v>
      </c>
    </row>
    <row r="1014" spans="1:6" x14ac:dyDescent="0.35">
      <c r="A1014" t="s">
        <v>308</v>
      </c>
      <c r="B1014" t="s">
        <v>28</v>
      </c>
      <c r="C1014">
        <v>1996</v>
      </c>
      <c r="D1014">
        <v>32.700000000000003</v>
      </c>
      <c r="E1014">
        <v>21.9</v>
      </c>
      <c r="F1014">
        <v>444.33</v>
      </c>
    </row>
    <row r="1015" spans="1:6" x14ac:dyDescent="0.35">
      <c r="A1015" t="s">
        <v>309</v>
      </c>
      <c r="B1015" t="s">
        <v>28</v>
      </c>
      <c r="C1015">
        <v>1996</v>
      </c>
      <c r="D1015">
        <v>22.2</v>
      </c>
      <c r="E1015">
        <v>23.5</v>
      </c>
      <c r="F1015">
        <v>0</v>
      </c>
    </row>
    <row r="1016" spans="1:6" x14ac:dyDescent="0.35">
      <c r="A1016" t="s">
        <v>310</v>
      </c>
      <c r="B1016" t="s">
        <v>28</v>
      </c>
      <c r="C1016">
        <v>1996</v>
      </c>
      <c r="D1016">
        <v>0</v>
      </c>
      <c r="E1016">
        <v>0</v>
      </c>
      <c r="F1016">
        <v>0</v>
      </c>
    </row>
    <row r="1017" spans="1:6" x14ac:dyDescent="0.35">
      <c r="A1017" t="s">
        <v>307</v>
      </c>
      <c r="B1017" t="s">
        <v>28</v>
      </c>
      <c r="C1017">
        <v>1996</v>
      </c>
      <c r="D1017">
        <v>107.2</v>
      </c>
      <c r="E1017">
        <v>23</v>
      </c>
      <c r="F1017">
        <v>1071.24</v>
      </c>
    </row>
    <row r="1018" spans="1:6" x14ac:dyDescent="0.35">
      <c r="A1018" t="s">
        <v>311</v>
      </c>
      <c r="B1018" t="s">
        <v>73</v>
      </c>
      <c r="C1018">
        <v>1996</v>
      </c>
      <c r="D1018">
        <v>6</v>
      </c>
      <c r="E1018">
        <v>19.7</v>
      </c>
      <c r="F1018">
        <v>1050</v>
      </c>
    </row>
    <row r="1019" spans="1:6" x14ac:dyDescent="0.35">
      <c r="A1019" t="s">
        <v>312</v>
      </c>
      <c r="B1019" t="s">
        <v>73</v>
      </c>
      <c r="C1019">
        <v>1996</v>
      </c>
      <c r="D1019">
        <v>164.3</v>
      </c>
      <c r="E1019">
        <v>24.2</v>
      </c>
      <c r="F1019">
        <v>498.7</v>
      </c>
    </row>
    <row r="1020" spans="1:6" x14ac:dyDescent="0.35">
      <c r="A1020" t="s">
        <v>313</v>
      </c>
      <c r="B1020" t="s">
        <v>73</v>
      </c>
      <c r="C1020">
        <v>1996</v>
      </c>
      <c r="D1020">
        <v>4.9000000000000004</v>
      </c>
      <c r="E1020">
        <v>23.4</v>
      </c>
      <c r="F1020">
        <v>853.57</v>
      </c>
    </row>
    <row r="1021" spans="1:6" x14ac:dyDescent="0.35">
      <c r="A1021" t="s">
        <v>314</v>
      </c>
      <c r="B1021" t="s">
        <v>73</v>
      </c>
      <c r="C1021">
        <v>1996</v>
      </c>
      <c r="D1021">
        <v>0</v>
      </c>
      <c r="E1021">
        <v>0</v>
      </c>
      <c r="F1021">
        <v>0</v>
      </c>
    </row>
    <row r="1022" spans="1:6" x14ac:dyDescent="0.35">
      <c r="A1022" t="s">
        <v>315</v>
      </c>
      <c r="B1022" t="s">
        <v>73</v>
      </c>
      <c r="C1022">
        <v>1996</v>
      </c>
      <c r="D1022">
        <v>0</v>
      </c>
      <c r="E1022">
        <v>0</v>
      </c>
      <c r="F1022">
        <v>0</v>
      </c>
    </row>
    <row r="1023" spans="1:6" x14ac:dyDescent="0.35">
      <c r="A1023" t="s">
        <v>317</v>
      </c>
      <c r="B1023" t="s">
        <v>73</v>
      </c>
      <c r="C1023">
        <v>1996</v>
      </c>
      <c r="D1023">
        <v>257.7</v>
      </c>
      <c r="E1023">
        <v>21.4</v>
      </c>
      <c r="F1023">
        <v>1249.26</v>
      </c>
    </row>
    <row r="1024" spans="1:6" x14ac:dyDescent="0.35">
      <c r="A1024" t="s">
        <v>318</v>
      </c>
      <c r="B1024" t="s">
        <v>73</v>
      </c>
      <c r="C1024">
        <v>1996</v>
      </c>
      <c r="D1024">
        <v>128.69999999999999</v>
      </c>
      <c r="E1024">
        <v>23.5</v>
      </c>
      <c r="F1024">
        <v>831.44</v>
      </c>
    </row>
    <row r="1025" spans="1:6" x14ac:dyDescent="0.35">
      <c r="A1025" t="s">
        <v>319</v>
      </c>
      <c r="B1025" t="s">
        <v>73</v>
      </c>
      <c r="C1025">
        <v>1996</v>
      </c>
      <c r="D1025">
        <v>0</v>
      </c>
      <c r="E1025">
        <v>0</v>
      </c>
      <c r="F1025">
        <v>0</v>
      </c>
    </row>
    <row r="1026" spans="1:6" x14ac:dyDescent="0.35">
      <c r="A1026" t="s">
        <v>321</v>
      </c>
      <c r="B1026" t="s">
        <v>73</v>
      </c>
      <c r="C1026">
        <v>1996</v>
      </c>
      <c r="D1026">
        <v>56.1</v>
      </c>
      <c r="E1026">
        <v>23.4</v>
      </c>
      <c r="F1026">
        <v>615.03</v>
      </c>
    </row>
    <row r="1027" spans="1:6" x14ac:dyDescent="0.35">
      <c r="A1027" t="s">
        <v>322</v>
      </c>
      <c r="B1027" t="s">
        <v>73</v>
      </c>
      <c r="C1027">
        <v>1996</v>
      </c>
      <c r="D1027">
        <v>27.4</v>
      </c>
      <c r="E1027">
        <v>21.5</v>
      </c>
      <c r="F1027">
        <v>1074.44</v>
      </c>
    </row>
    <row r="1028" spans="1:6" x14ac:dyDescent="0.35">
      <c r="A1028" t="s">
        <v>324</v>
      </c>
      <c r="B1028" t="s">
        <v>73</v>
      </c>
      <c r="C1028">
        <v>1996</v>
      </c>
      <c r="D1028">
        <v>109.6</v>
      </c>
      <c r="E1028">
        <v>25.7</v>
      </c>
      <c r="F1028">
        <v>535.84</v>
      </c>
    </row>
    <row r="1029" spans="1:6" x14ac:dyDescent="0.35">
      <c r="A1029" t="s">
        <v>325</v>
      </c>
      <c r="B1029" t="s">
        <v>73</v>
      </c>
      <c r="C1029">
        <v>1996</v>
      </c>
      <c r="D1029">
        <v>0</v>
      </c>
      <c r="E1029">
        <v>0</v>
      </c>
      <c r="F1029">
        <v>0</v>
      </c>
    </row>
    <row r="1030" spans="1:6" x14ac:dyDescent="0.35">
      <c r="A1030" t="s">
        <v>326</v>
      </c>
      <c r="B1030" t="s">
        <v>73</v>
      </c>
      <c r="C1030">
        <v>1996</v>
      </c>
      <c r="D1030">
        <v>27</v>
      </c>
      <c r="E1030">
        <v>22.7</v>
      </c>
      <c r="F1030">
        <v>1000</v>
      </c>
    </row>
    <row r="1031" spans="1:6" x14ac:dyDescent="0.35">
      <c r="A1031" t="s">
        <v>327</v>
      </c>
      <c r="B1031" t="s">
        <v>73</v>
      </c>
      <c r="C1031">
        <v>1996</v>
      </c>
      <c r="D1031">
        <v>40.700000000000003</v>
      </c>
      <c r="E1031">
        <v>23.4</v>
      </c>
      <c r="F1031">
        <v>760.23</v>
      </c>
    </row>
    <row r="1032" spans="1:6" x14ac:dyDescent="0.35">
      <c r="A1032" t="s">
        <v>328</v>
      </c>
      <c r="B1032" t="s">
        <v>73</v>
      </c>
      <c r="C1032">
        <v>1996</v>
      </c>
      <c r="D1032">
        <v>0</v>
      </c>
      <c r="E1032">
        <v>0</v>
      </c>
      <c r="F1032">
        <v>0</v>
      </c>
    </row>
    <row r="1033" spans="1:6" x14ac:dyDescent="0.35">
      <c r="A1033" t="s">
        <v>329</v>
      </c>
      <c r="B1033" t="s">
        <v>73</v>
      </c>
      <c r="C1033">
        <v>1996</v>
      </c>
      <c r="D1033">
        <v>0</v>
      </c>
      <c r="E1033">
        <v>0</v>
      </c>
      <c r="F1033">
        <v>0</v>
      </c>
    </row>
    <row r="1034" spans="1:6" x14ac:dyDescent="0.35">
      <c r="A1034" t="s">
        <v>330</v>
      </c>
      <c r="B1034" t="s">
        <v>73</v>
      </c>
      <c r="C1034">
        <v>1996</v>
      </c>
      <c r="D1034">
        <v>0</v>
      </c>
      <c r="E1034">
        <v>0</v>
      </c>
      <c r="F1034">
        <v>0</v>
      </c>
    </row>
    <row r="1035" spans="1:6" x14ac:dyDescent="0.35">
      <c r="A1035" t="s">
        <v>331</v>
      </c>
      <c r="B1035" t="s">
        <v>73</v>
      </c>
      <c r="C1035">
        <v>1996</v>
      </c>
      <c r="D1035">
        <v>106.5</v>
      </c>
      <c r="E1035">
        <v>22.7</v>
      </c>
      <c r="F1035">
        <v>1033.42</v>
      </c>
    </row>
    <row r="1036" spans="1:6" x14ac:dyDescent="0.35">
      <c r="A1036" t="s">
        <v>332</v>
      </c>
      <c r="B1036" t="s">
        <v>73</v>
      </c>
      <c r="C1036">
        <v>1996</v>
      </c>
      <c r="D1036">
        <v>83.6</v>
      </c>
      <c r="E1036">
        <v>22.3</v>
      </c>
      <c r="F1036">
        <v>553.47</v>
      </c>
    </row>
    <row r="1037" spans="1:6" x14ac:dyDescent="0.35">
      <c r="A1037" t="s">
        <v>334</v>
      </c>
      <c r="B1037" t="s">
        <v>73</v>
      </c>
      <c r="C1037">
        <v>1996</v>
      </c>
      <c r="D1037">
        <v>8.3000000000000007</v>
      </c>
      <c r="E1037">
        <v>22.3</v>
      </c>
      <c r="F1037">
        <v>1720.48</v>
      </c>
    </row>
    <row r="1038" spans="1:6" x14ac:dyDescent="0.35">
      <c r="A1038" t="s">
        <v>335</v>
      </c>
      <c r="B1038" t="s">
        <v>73</v>
      </c>
      <c r="C1038">
        <v>1996</v>
      </c>
      <c r="D1038">
        <v>30.5</v>
      </c>
      <c r="E1038">
        <v>21.9</v>
      </c>
      <c r="F1038">
        <v>434.97</v>
      </c>
    </row>
    <row r="1039" spans="1:6" x14ac:dyDescent="0.35">
      <c r="A1039" t="s">
        <v>336</v>
      </c>
      <c r="B1039" t="s">
        <v>73</v>
      </c>
      <c r="C1039">
        <v>1996</v>
      </c>
      <c r="D1039">
        <v>111.3</v>
      </c>
      <c r="E1039">
        <v>23.8</v>
      </c>
      <c r="F1039">
        <v>315</v>
      </c>
    </row>
    <row r="1040" spans="1:6" x14ac:dyDescent="0.35">
      <c r="A1040" t="s">
        <v>337</v>
      </c>
      <c r="B1040" t="s">
        <v>73</v>
      </c>
      <c r="C1040">
        <v>1996</v>
      </c>
      <c r="D1040">
        <v>65.3</v>
      </c>
      <c r="E1040">
        <v>23.4</v>
      </c>
      <c r="F1040">
        <v>356.77</v>
      </c>
    </row>
    <row r="1041" spans="1:6" x14ac:dyDescent="0.35">
      <c r="A1041" t="s">
        <v>338</v>
      </c>
      <c r="B1041" t="s">
        <v>73</v>
      </c>
      <c r="C1041">
        <v>1996</v>
      </c>
      <c r="D1041">
        <v>0</v>
      </c>
      <c r="E1041">
        <v>0</v>
      </c>
      <c r="F1041">
        <v>0</v>
      </c>
    </row>
    <row r="1042" spans="1:6" x14ac:dyDescent="0.35">
      <c r="A1042" t="s">
        <v>333</v>
      </c>
      <c r="B1042" t="s">
        <v>73</v>
      </c>
      <c r="C1042">
        <v>1996</v>
      </c>
      <c r="D1042">
        <v>1.9</v>
      </c>
      <c r="E1042">
        <v>23.7</v>
      </c>
      <c r="F1042">
        <v>1200</v>
      </c>
    </row>
    <row r="1043" spans="1:6" x14ac:dyDescent="0.35">
      <c r="A1043" t="s">
        <v>316</v>
      </c>
      <c r="B1043" t="s">
        <v>73</v>
      </c>
      <c r="C1043">
        <v>1996</v>
      </c>
      <c r="D1043">
        <v>179.2</v>
      </c>
      <c r="E1043">
        <v>23.1</v>
      </c>
      <c r="F1043">
        <v>374.41</v>
      </c>
    </row>
    <row r="1044" spans="1:6" x14ac:dyDescent="0.35">
      <c r="A1044" t="s">
        <v>320</v>
      </c>
      <c r="B1044" t="s">
        <v>73</v>
      </c>
      <c r="C1044">
        <v>1996</v>
      </c>
      <c r="D1044">
        <v>218.8</v>
      </c>
      <c r="E1044">
        <v>22.3</v>
      </c>
      <c r="F1044">
        <v>1132.3800000000001</v>
      </c>
    </row>
    <row r="1045" spans="1:6" x14ac:dyDescent="0.35">
      <c r="A1045" t="s">
        <v>323</v>
      </c>
      <c r="B1045" t="s">
        <v>73</v>
      </c>
      <c r="C1045">
        <v>1996</v>
      </c>
      <c r="D1045">
        <v>48.6</v>
      </c>
      <c r="E1045">
        <v>23.2</v>
      </c>
      <c r="F1045">
        <v>0</v>
      </c>
    </row>
    <row r="1046" spans="1:6" x14ac:dyDescent="0.35">
      <c r="A1046" t="s">
        <v>339</v>
      </c>
      <c r="B1046" t="s">
        <v>28</v>
      </c>
      <c r="C1046">
        <v>1995</v>
      </c>
      <c r="D1046">
        <v>47.1</v>
      </c>
      <c r="E1046">
        <v>22.4</v>
      </c>
      <c r="F1046" s="6">
        <v>125</v>
      </c>
    </row>
    <row r="1047" spans="1:6" x14ac:dyDescent="0.35">
      <c r="A1047" t="s">
        <v>252</v>
      </c>
      <c r="B1047" t="s">
        <v>28</v>
      </c>
      <c r="C1047">
        <v>1995</v>
      </c>
      <c r="D1047">
        <v>4.4000000000000004</v>
      </c>
      <c r="E1047">
        <v>22</v>
      </c>
      <c r="F1047" s="6">
        <v>0</v>
      </c>
    </row>
    <row r="1048" spans="1:6" x14ac:dyDescent="0.35">
      <c r="A1048" t="s">
        <v>340</v>
      </c>
      <c r="B1048" t="s">
        <v>28</v>
      </c>
      <c r="C1048">
        <v>1995</v>
      </c>
      <c r="D1048">
        <v>49.9</v>
      </c>
      <c r="E1048">
        <v>20.6</v>
      </c>
      <c r="F1048" s="6">
        <v>160</v>
      </c>
    </row>
    <row r="1049" spans="1:6" x14ac:dyDescent="0.35">
      <c r="A1049" t="s">
        <v>253</v>
      </c>
      <c r="B1049" t="s">
        <v>28</v>
      </c>
      <c r="C1049">
        <v>1995</v>
      </c>
      <c r="D1049">
        <v>83.1</v>
      </c>
      <c r="E1049">
        <v>24.4</v>
      </c>
      <c r="F1049" s="6">
        <v>1028.4000000000001</v>
      </c>
    </row>
    <row r="1050" spans="1:6" x14ac:dyDescent="0.35">
      <c r="A1050" t="s">
        <v>254</v>
      </c>
      <c r="B1050" t="s">
        <v>28</v>
      </c>
      <c r="C1050">
        <v>1995</v>
      </c>
      <c r="D1050">
        <v>18.600000000000001</v>
      </c>
      <c r="E1050">
        <v>23</v>
      </c>
      <c r="F1050" s="6">
        <v>0</v>
      </c>
    </row>
    <row r="1051" spans="1:6" x14ac:dyDescent="0.35">
      <c r="A1051" t="s">
        <v>257</v>
      </c>
      <c r="B1051" t="s">
        <v>28</v>
      </c>
      <c r="C1051">
        <v>1995</v>
      </c>
      <c r="D1051">
        <v>2.6</v>
      </c>
      <c r="E1051">
        <v>21.2</v>
      </c>
      <c r="F1051" s="6">
        <v>1200</v>
      </c>
    </row>
    <row r="1052" spans="1:6" x14ac:dyDescent="0.35">
      <c r="A1052" t="s">
        <v>258</v>
      </c>
      <c r="B1052" t="s">
        <v>28</v>
      </c>
      <c r="C1052">
        <v>1995</v>
      </c>
      <c r="D1052">
        <v>8.1</v>
      </c>
      <c r="E1052">
        <v>22</v>
      </c>
      <c r="F1052" s="6">
        <v>1000</v>
      </c>
    </row>
    <row r="1053" spans="1:6" x14ac:dyDescent="0.35">
      <c r="A1053" t="s">
        <v>341</v>
      </c>
      <c r="B1053" t="s">
        <v>28</v>
      </c>
      <c r="C1053">
        <v>1995</v>
      </c>
      <c r="D1053">
        <v>109.3</v>
      </c>
      <c r="E1053">
        <v>22.8</v>
      </c>
      <c r="F1053" s="6">
        <v>1103.45</v>
      </c>
    </row>
    <row r="1054" spans="1:6" x14ac:dyDescent="0.35">
      <c r="A1054" t="s">
        <v>259</v>
      </c>
      <c r="B1054" t="s">
        <v>28</v>
      </c>
      <c r="C1054">
        <v>1995</v>
      </c>
      <c r="D1054">
        <v>23.2</v>
      </c>
      <c r="E1054">
        <v>21.2</v>
      </c>
      <c r="F1054" s="6">
        <v>861.38</v>
      </c>
    </row>
    <row r="1055" spans="1:6" x14ac:dyDescent="0.35">
      <c r="A1055" t="s">
        <v>261</v>
      </c>
      <c r="B1055" t="s">
        <v>28</v>
      </c>
      <c r="C1055">
        <v>1995</v>
      </c>
      <c r="D1055">
        <v>11.3</v>
      </c>
      <c r="E1055">
        <v>23.3</v>
      </c>
      <c r="F1055" s="6">
        <v>125</v>
      </c>
    </row>
    <row r="1056" spans="1:6" x14ac:dyDescent="0.35">
      <c r="A1056" t="s">
        <v>343</v>
      </c>
      <c r="B1056" t="s">
        <v>28</v>
      </c>
      <c r="C1056">
        <v>1995</v>
      </c>
      <c r="D1056">
        <v>3.8</v>
      </c>
      <c r="E1056">
        <v>25</v>
      </c>
      <c r="F1056" s="6">
        <v>1000</v>
      </c>
    </row>
    <row r="1057" spans="1:6" x14ac:dyDescent="0.35">
      <c r="A1057" t="s">
        <v>344</v>
      </c>
      <c r="B1057" t="s">
        <v>28</v>
      </c>
      <c r="C1057">
        <v>1995</v>
      </c>
      <c r="D1057">
        <v>95.3</v>
      </c>
      <c r="E1057">
        <v>22.9</v>
      </c>
      <c r="F1057" s="6">
        <v>1258.18</v>
      </c>
    </row>
    <row r="1058" spans="1:6" x14ac:dyDescent="0.35">
      <c r="A1058" t="s">
        <v>345</v>
      </c>
      <c r="B1058" t="s">
        <v>28</v>
      </c>
      <c r="C1058">
        <v>1995</v>
      </c>
      <c r="D1058">
        <v>23.3</v>
      </c>
      <c r="E1058">
        <v>22.5</v>
      </c>
      <c r="F1058" s="6">
        <v>1003</v>
      </c>
    </row>
    <row r="1059" spans="1:6" x14ac:dyDescent="0.35">
      <c r="A1059" t="s">
        <v>263</v>
      </c>
      <c r="B1059" t="s">
        <v>28</v>
      </c>
      <c r="C1059">
        <v>1995</v>
      </c>
      <c r="D1059">
        <v>27</v>
      </c>
      <c r="E1059">
        <v>23.2</v>
      </c>
      <c r="F1059" s="6">
        <v>0</v>
      </c>
    </row>
    <row r="1060" spans="1:6" x14ac:dyDescent="0.35">
      <c r="A1060" t="s">
        <v>267</v>
      </c>
      <c r="B1060" t="s">
        <v>73</v>
      </c>
      <c r="C1060">
        <v>1995</v>
      </c>
      <c r="D1060">
        <v>280.7</v>
      </c>
      <c r="E1060">
        <v>22.8</v>
      </c>
      <c r="F1060" s="6">
        <v>303.77</v>
      </c>
    </row>
    <row r="1061" spans="1:6" x14ac:dyDescent="0.35">
      <c r="A1061" t="s">
        <v>268</v>
      </c>
      <c r="B1061" t="s">
        <v>73</v>
      </c>
      <c r="C1061">
        <v>1995</v>
      </c>
      <c r="D1061">
        <v>8.9</v>
      </c>
      <c r="E1061">
        <v>23</v>
      </c>
      <c r="F1061" s="6">
        <v>700</v>
      </c>
    </row>
    <row r="1062" spans="1:6" x14ac:dyDescent="0.35">
      <c r="A1062" t="s">
        <v>346</v>
      </c>
      <c r="B1062" t="s">
        <v>73</v>
      </c>
      <c r="C1062">
        <v>1995</v>
      </c>
      <c r="D1062">
        <v>7.1</v>
      </c>
      <c r="E1062">
        <v>24.1</v>
      </c>
      <c r="F1062" s="5">
        <v>821.13</v>
      </c>
    </row>
    <row r="1063" spans="1:6" x14ac:dyDescent="0.35">
      <c r="A1063" t="s">
        <v>347</v>
      </c>
      <c r="B1063" t="s">
        <v>73</v>
      </c>
      <c r="C1063">
        <v>1995</v>
      </c>
      <c r="D1063">
        <v>282.7</v>
      </c>
      <c r="E1063">
        <v>22.8</v>
      </c>
      <c r="F1063" s="6">
        <v>357.01</v>
      </c>
    </row>
    <row r="1064" spans="1:6" x14ac:dyDescent="0.35">
      <c r="A1064" t="s">
        <v>270</v>
      </c>
      <c r="B1064" t="s">
        <v>73</v>
      </c>
      <c r="C1064">
        <v>1995</v>
      </c>
      <c r="D1064">
        <v>245.6</v>
      </c>
      <c r="E1064">
        <v>22</v>
      </c>
      <c r="F1064" s="6">
        <v>884.86</v>
      </c>
    </row>
    <row r="1065" spans="1:6" x14ac:dyDescent="0.35">
      <c r="A1065" t="s">
        <v>271</v>
      </c>
      <c r="B1065" t="s">
        <v>73</v>
      </c>
      <c r="C1065">
        <v>1995</v>
      </c>
      <c r="D1065">
        <v>119.6</v>
      </c>
      <c r="E1065">
        <v>23</v>
      </c>
      <c r="F1065" s="6">
        <v>632.54999999999995</v>
      </c>
    </row>
    <row r="1066" spans="1:6" x14ac:dyDescent="0.35">
      <c r="A1066" t="s">
        <v>348</v>
      </c>
      <c r="B1066" t="s">
        <v>73</v>
      </c>
      <c r="C1066">
        <v>1995</v>
      </c>
      <c r="D1066">
        <v>107.7</v>
      </c>
      <c r="E1066">
        <v>21.3</v>
      </c>
      <c r="F1066" s="6">
        <v>950.98</v>
      </c>
    </row>
    <row r="1067" spans="1:6" x14ac:dyDescent="0.35">
      <c r="A1067" t="s">
        <v>273</v>
      </c>
      <c r="B1067" t="s">
        <v>73</v>
      </c>
      <c r="C1067">
        <v>1995</v>
      </c>
      <c r="D1067">
        <v>104.1</v>
      </c>
      <c r="E1067">
        <v>23.2</v>
      </c>
      <c r="F1067" s="6">
        <v>450.86</v>
      </c>
    </row>
    <row r="1068" spans="1:6" x14ac:dyDescent="0.35">
      <c r="A1068" t="s">
        <v>349</v>
      </c>
      <c r="B1068" t="s">
        <v>73</v>
      </c>
      <c r="C1068">
        <v>1995</v>
      </c>
      <c r="D1068">
        <v>34.5</v>
      </c>
      <c r="E1068">
        <v>23.3</v>
      </c>
      <c r="F1068" s="6">
        <v>0</v>
      </c>
    </row>
    <row r="1069" spans="1:6" x14ac:dyDescent="0.35">
      <c r="A1069" t="s">
        <v>276</v>
      </c>
      <c r="B1069" t="s">
        <v>73</v>
      </c>
      <c r="C1069">
        <v>1995</v>
      </c>
      <c r="D1069">
        <v>6</v>
      </c>
      <c r="E1069">
        <v>22.3</v>
      </c>
      <c r="F1069" s="6">
        <v>0</v>
      </c>
    </row>
    <row r="1070" spans="1:6" x14ac:dyDescent="0.35">
      <c r="A1070" t="s">
        <v>277</v>
      </c>
      <c r="B1070" t="s">
        <v>73</v>
      </c>
      <c r="C1070">
        <v>1995</v>
      </c>
      <c r="D1070">
        <v>143.9</v>
      </c>
      <c r="E1070">
        <v>23.9</v>
      </c>
      <c r="F1070" s="5">
        <v>434.02</v>
      </c>
    </row>
    <row r="1071" spans="1:6" x14ac:dyDescent="0.35">
      <c r="A1071" t="s">
        <v>279</v>
      </c>
      <c r="B1071" t="s">
        <v>73</v>
      </c>
      <c r="C1071">
        <v>1995</v>
      </c>
      <c r="D1071">
        <v>34.6</v>
      </c>
      <c r="E1071">
        <v>23.7</v>
      </c>
      <c r="F1071" s="6">
        <v>1050</v>
      </c>
    </row>
    <row r="1072" spans="1:6" x14ac:dyDescent="0.35">
      <c r="A1072" t="s">
        <v>280</v>
      </c>
      <c r="B1072" t="s">
        <v>73</v>
      </c>
      <c r="C1072">
        <v>1995</v>
      </c>
      <c r="D1072">
        <v>38.299999999999997</v>
      </c>
      <c r="E1072">
        <v>23.9</v>
      </c>
      <c r="F1072" s="6">
        <v>600</v>
      </c>
    </row>
    <row r="1073" spans="1:6" x14ac:dyDescent="0.35">
      <c r="A1073" t="s">
        <v>283</v>
      </c>
      <c r="B1073" t="s">
        <v>73</v>
      </c>
      <c r="C1073">
        <v>1995</v>
      </c>
      <c r="D1073">
        <v>106.5</v>
      </c>
      <c r="E1073">
        <v>22.4</v>
      </c>
      <c r="F1073" s="6">
        <v>901.61</v>
      </c>
    </row>
    <row r="1074" spans="1:6" x14ac:dyDescent="0.35">
      <c r="A1074" t="s">
        <v>284</v>
      </c>
      <c r="B1074" t="s">
        <v>73</v>
      </c>
      <c r="C1074">
        <v>1995</v>
      </c>
      <c r="D1074">
        <v>103.8</v>
      </c>
      <c r="E1074">
        <v>21.9</v>
      </c>
      <c r="F1074" s="6">
        <v>295.79000000000002</v>
      </c>
    </row>
    <row r="1075" spans="1:6" x14ac:dyDescent="0.35">
      <c r="A1075" t="s">
        <v>351</v>
      </c>
      <c r="B1075" t="s">
        <v>73</v>
      </c>
      <c r="C1075">
        <v>1995</v>
      </c>
      <c r="D1075">
        <v>202.1</v>
      </c>
      <c r="E1075">
        <v>22.6</v>
      </c>
      <c r="F1075" s="6">
        <v>225</v>
      </c>
    </row>
    <row r="1076" spans="1:6" x14ac:dyDescent="0.35">
      <c r="A1076" t="s">
        <v>285</v>
      </c>
      <c r="B1076" t="s">
        <v>73</v>
      </c>
      <c r="C1076">
        <v>1995</v>
      </c>
      <c r="D1076">
        <v>0.1</v>
      </c>
      <c r="E1076">
        <v>24.6</v>
      </c>
      <c r="F1076" s="6">
        <v>1200</v>
      </c>
    </row>
    <row r="1077" spans="1:6" x14ac:dyDescent="0.35">
      <c r="A1077" t="s">
        <v>287</v>
      </c>
      <c r="B1077" t="s">
        <v>73</v>
      </c>
      <c r="C1077">
        <v>1995</v>
      </c>
      <c r="D1077">
        <v>16.5</v>
      </c>
      <c r="E1077">
        <v>22</v>
      </c>
      <c r="F1077" s="6">
        <v>572.41</v>
      </c>
    </row>
    <row r="1078" spans="1:6" x14ac:dyDescent="0.35">
      <c r="A1078" t="s">
        <v>288</v>
      </c>
      <c r="B1078" t="s">
        <v>73</v>
      </c>
      <c r="C1078">
        <v>1995</v>
      </c>
      <c r="D1078">
        <v>97</v>
      </c>
      <c r="E1078">
        <v>23</v>
      </c>
      <c r="F1078" s="6">
        <v>0</v>
      </c>
    </row>
    <row r="1079" spans="1:6" x14ac:dyDescent="0.35">
      <c r="A1079" t="s">
        <v>289</v>
      </c>
      <c r="B1079" t="s">
        <v>73</v>
      </c>
      <c r="C1079">
        <v>1995</v>
      </c>
      <c r="D1079">
        <v>41.4</v>
      </c>
      <c r="E1079">
        <v>22.3</v>
      </c>
      <c r="F1079" s="6">
        <v>664.58</v>
      </c>
    </row>
    <row r="1080" spans="1:6" x14ac:dyDescent="0.35">
      <c r="A1080" t="s">
        <v>339</v>
      </c>
      <c r="B1080" t="s">
        <v>28</v>
      </c>
      <c r="C1080">
        <v>1994</v>
      </c>
      <c r="D1080">
        <v>0</v>
      </c>
      <c r="E1080">
        <v>0</v>
      </c>
      <c r="F1080" s="3">
        <v>0</v>
      </c>
    </row>
    <row r="1081" spans="1:6" x14ac:dyDescent="0.35">
      <c r="A1081" t="s">
        <v>252</v>
      </c>
      <c r="B1081" t="s">
        <v>28</v>
      </c>
      <c r="C1081">
        <v>1994</v>
      </c>
      <c r="D1081">
        <v>0</v>
      </c>
      <c r="E1081">
        <v>0</v>
      </c>
      <c r="F1081" s="3">
        <v>0</v>
      </c>
    </row>
    <row r="1082" spans="1:6" x14ac:dyDescent="0.35">
      <c r="A1082" t="s">
        <v>340</v>
      </c>
      <c r="B1082" t="s">
        <v>28</v>
      </c>
      <c r="C1082">
        <v>1994</v>
      </c>
      <c r="D1082">
        <v>82.5</v>
      </c>
      <c r="E1082">
        <v>22.9</v>
      </c>
      <c r="F1082" s="3">
        <v>115</v>
      </c>
    </row>
    <row r="1083" spans="1:6" x14ac:dyDescent="0.35">
      <c r="A1083" t="s">
        <v>253</v>
      </c>
      <c r="B1083" t="s">
        <v>28</v>
      </c>
      <c r="C1083">
        <v>1994</v>
      </c>
      <c r="D1083">
        <v>101.9</v>
      </c>
      <c r="E1083">
        <v>20.7</v>
      </c>
      <c r="F1083" s="3">
        <v>1098.6300000000001</v>
      </c>
    </row>
    <row r="1084" spans="1:6" x14ac:dyDescent="0.35">
      <c r="A1084" t="s">
        <v>254</v>
      </c>
      <c r="B1084" t="s">
        <v>28</v>
      </c>
      <c r="C1084">
        <v>1994</v>
      </c>
      <c r="D1084">
        <v>39.200000000000003</v>
      </c>
      <c r="E1084">
        <v>18.5</v>
      </c>
      <c r="F1084" s="3">
        <v>0</v>
      </c>
    </row>
    <row r="1085" spans="1:6" x14ac:dyDescent="0.35">
      <c r="A1085" t="s">
        <v>257</v>
      </c>
      <c r="B1085" t="s">
        <v>28</v>
      </c>
      <c r="C1085">
        <v>1994</v>
      </c>
      <c r="D1085">
        <v>1.3</v>
      </c>
      <c r="E1085">
        <v>22.6</v>
      </c>
      <c r="F1085" s="3">
        <v>0</v>
      </c>
    </row>
    <row r="1086" spans="1:6" x14ac:dyDescent="0.35">
      <c r="A1086" t="s">
        <v>258</v>
      </c>
      <c r="B1086" t="s">
        <v>28</v>
      </c>
      <c r="C1086">
        <v>1994</v>
      </c>
      <c r="D1086">
        <v>10.6</v>
      </c>
      <c r="E1086">
        <v>19.8</v>
      </c>
      <c r="F1086" s="3">
        <v>800</v>
      </c>
    </row>
    <row r="1087" spans="1:6" x14ac:dyDescent="0.35">
      <c r="A1087" t="s">
        <v>341</v>
      </c>
      <c r="B1087" t="s">
        <v>28</v>
      </c>
      <c r="C1087">
        <v>1994</v>
      </c>
      <c r="D1087">
        <v>62.4</v>
      </c>
      <c r="E1087">
        <v>22.3</v>
      </c>
      <c r="F1087" s="3">
        <v>1516.78</v>
      </c>
    </row>
    <row r="1088" spans="1:6" x14ac:dyDescent="0.35">
      <c r="A1088" t="s">
        <v>259</v>
      </c>
      <c r="B1088" t="s">
        <v>28</v>
      </c>
      <c r="C1088">
        <v>1994</v>
      </c>
      <c r="D1088">
        <v>29.5</v>
      </c>
      <c r="E1088">
        <v>21</v>
      </c>
      <c r="F1088" s="3">
        <v>856</v>
      </c>
    </row>
    <row r="1089" spans="1:6" x14ac:dyDescent="0.35">
      <c r="A1089" t="s">
        <v>261</v>
      </c>
      <c r="B1089" t="s">
        <v>28</v>
      </c>
      <c r="C1089">
        <v>1994</v>
      </c>
      <c r="D1089">
        <v>9</v>
      </c>
      <c r="E1089">
        <v>23</v>
      </c>
      <c r="F1089" s="3">
        <v>96</v>
      </c>
    </row>
    <row r="1090" spans="1:6" x14ac:dyDescent="0.35">
      <c r="A1090" t="s">
        <v>343</v>
      </c>
      <c r="B1090" t="s">
        <v>28</v>
      </c>
      <c r="C1090">
        <v>1994</v>
      </c>
      <c r="D1090">
        <v>4.5</v>
      </c>
      <c r="E1090">
        <v>24.4</v>
      </c>
      <c r="F1090" s="3">
        <v>725.55</v>
      </c>
    </row>
    <row r="1091" spans="1:6" x14ac:dyDescent="0.35">
      <c r="A1091" t="s">
        <v>344</v>
      </c>
      <c r="B1091" t="s">
        <v>28</v>
      </c>
      <c r="C1091">
        <v>1994</v>
      </c>
      <c r="D1091">
        <v>43.1</v>
      </c>
      <c r="E1091">
        <v>24.2</v>
      </c>
      <c r="F1091" s="3">
        <v>1200</v>
      </c>
    </row>
    <row r="1092" spans="1:6" x14ac:dyDescent="0.35">
      <c r="A1092" t="s">
        <v>345</v>
      </c>
      <c r="B1092" t="s">
        <v>28</v>
      </c>
      <c r="C1092">
        <v>1994</v>
      </c>
      <c r="D1092">
        <v>52.8</v>
      </c>
      <c r="E1092">
        <v>23.1</v>
      </c>
      <c r="F1092" s="3">
        <v>886.23</v>
      </c>
    </row>
    <row r="1093" spans="1:6" x14ac:dyDescent="0.35">
      <c r="A1093" t="s">
        <v>263</v>
      </c>
      <c r="B1093" t="s">
        <v>28</v>
      </c>
      <c r="C1093">
        <v>1994</v>
      </c>
      <c r="D1093">
        <v>5.4</v>
      </c>
      <c r="E1093">
        <v>52.6</v>
      </c>
      <c r="F1093" s="3">
        <v>0</v>
      </c>
    </row>
    <row r="1094" spans="1:6" x14ac:dyDescent="0.35">
      <c r="A1094" t="s">
        <v>267</v>
      </c>
      <c r="B1094" t="s">
        <v>73</v>
      </c>
      <c r="C1094">
        <v>1994</v>
      </c>
      <c r="D1094">
        <v>213.7</v>
      </c>
      <c r="E1094">
        <v>23.1</v>
      </c>
      <c r="F1094" s="3">
        <v>412.07</v>
      </c>
    </row>
    <row r="1095" spans="1:6" x14ac:dyDescent="0.35">
      <c r="A1095" t="s">
        <v>268</v>
      </c>
      <c r="B1095" t="s">
        <v>73</v>
      </c>
      <c r="C1095">
        <v>1994</v>
      </c>
      <c r="D1095">
        <v>1.3</v>
      </c>
      <c r="E1095">
        <v>21.2</v>
      </c>
      <c r="F1095" s="3">
        <v>0</v>
      </c>
    </row>
    <row r="1096" spans="1:6" x14ac:dyDescent="0.35">
      <c r="A1096" t="s">
        <v>346</v>
      </c>
      <c r="B1096" t="s">
        <v>73</v>
      </c>
      <c r="C1096">
        <v>1994</v>
      </c>
      <c r="D1096">
        <v>0</v>
      </c>
      <c r="E1096">
        <v>0</v>
      </c>
      <c r="F1096" s="3">
        <v>0</v>
      </c>
    </row>
    <row r="1097" spans="1:6" x14ac:dyDescent="0.35">
      <c r="A1097" t="s">
        <v>347</v>
      </c>
      <c r="B1097" t="s">
        <v>73</v>
      </c>
      <c r="C1097">
        <v>1994</v>
      </c>
      <c r="D1097">
        <v>224</v>
      </c>
      <c r="E1097">
        <v>23.4</v>
      </c>
      <c r="F1097" s="3">
        <v>284.44</v>
      </c>
    </row>
    <row r="1098" spans="1:6" x14ac:dyDescent="0.35">
      <c r="A1098" t="s">
        <v>270</v>
      </c>
      <c r="B1098" t="s">
        <v>73</v>
      </c>
      <c r="C1098">
        <v>1994</v>
      </c>
      <c r="D1098">
        <v>250.6</v>
      </c>
      <c r="E1098">
        <v>21.7</v>
      </c>
      <c r="F1098" s="3">
        <v>774.99</v>
      </c>
    </row>
    <row r="1099" spans="1:6" x14ac:dyDescent="0.35">
      <c r="A1099" t="s">
        <v>271</v>
      </c>
      <c r="B1099" t="s">
        <v>73</v>
      </c>
      <c r="C1099">
        <v>1994</v>
      </c>
      <c r="D1099">
        <v>110.5</v>
      </c>
      <c r="E1099">
        <v>22.5</v>
      </c>
      <c r="F1099" s="3">
        <v>660.98</v>
      </c>
    </row>
    <row r="1100" spans="1:6" x14ac:dyDescent="0.35">
      <c r="A1100" t="s">
        <v>348</v>
      </c>
      <c r="B1100" t="s">
        <v>73</v>
      </c>
      <c r="C1100">
        <v>1994</v>
      </c>
      <c r="D1100">
        <v>80.2</v>
      </c>
      <c r="E1100">
        <v>21.2</v>
      </c>
      <c r="F1100" s="3">
        <v>865.08</v>
      </c>
    </row>
    <row r="1101" spans="1:6" x14ac:dyDescent="0.35">
      <c r="A1101" t="s">
        <v>273</v>
      </c>
      <c r="B1101" t="s">
        <v>73</v>
      </c>
      <c r="C1101">
        <v>1994</v>
      </c>
      <c r="D1101">
        <v>162.19999999999999</v>
      </c>
      <c r="E1101">
        <v>21.6</v>
      </c>
      <c r="F1101" s="3">
        <v>438.4</v>
      </c>
    </row>
    <row r="1102" spans="1:6" x14ac:dyDescent="0.35">
      <c r="A1102" t="s">
        <v>349</v>
      </c>
      <c r="B1102" t="s">
        <v>73</v>
      </c>
      <c r="C1102">
        <v>1994</v>
      </c>
      <c r="D1102">
        <v>48.8</v>
      </c>
      <c r="E1102">
        <v>23.2</v>
      </c>
      <c r="F1102" s="3">
        <v>651.52</v>
      </c>
    </row>
    <row r="1103" spans="1:6" x14ac:dyDescent="0.35">
      <c r="A1103" t="s">
        <v>276</v>
      </c>
      <c r="B1103" t="s">
        <v>73</v>
      </c>
      <c r="C1103">
        <v>1994</v>
      </c>
      <c r="D1103">
        <v>5.9</v>
      </c>
      <c r="E1103">
        <v>22.3</v>
      </c>
      <c r="F1103" s="3">
        <v>0</v>
      </c>
    </row>
    <row r="1104" spans="1:6" x14ac:dyDescent="0.35">
      <c r="A1104" t="s">
        <v>277</v>
      </c>
      <c r="B1104" t="s">
        <v>73</v>
      </c>
      <c r="C1104">
        <v>1994</v>
      </c>
      <c r="D1104">
        <v>115.9</v>
      </c>
      <c r="E1104">
        <v>23.4</v>
      </c>
      <c r="F1104" s="3">
        <v>407.62</v>
      </c>
    </row>
    <row r="1105" spans="1:6" x14ac:dyDescent="0.35">
      <c r="A1105" t="s">
        <v>279</v>
      </c>
      <c r="B1105" t="s">
        <v>73</v>
      </c>
      <c r="C1105">
        <v>1994</v>
      </c>
      <c r="D1105">
        <v>28.1</v>
      </c>
      <c r="E1105">
        <v>22.8</v>
      </c>
      <c r="F1105" s="3">
        <v>0</v>
      </c>
    </row>
    <row r="1106" spans="1:6" x14ac:dyDescent="0.35">
      <c r="A1106" t="s">
        <v>280</v>
      </c>
      <c r="B1106" t="s">
        <v>73</v>
      </c>
      <c r="C1106">
        <v>1994</v>
      </c>
      <c r="D1106">
        <v>52.2</v>
      </c>
      <c r="E1106">
        <v>22.7</v>
      </c>
      <c r="F1106" s="3">
        <v>704.26</v>
      </c>
    </row>
    <row r="1107" spans="1:6" x14ac:dyDescent="0.35">
      <c r="A1107" t="s">
        <v>283</v>
      </c>
      <c r="B1107" t="s">
        <v>73</v>
      </c>
      <c r="C1107">
        <v>1994</v>
      </c>
      <c r="D1107">
        <v>225</v>
      </c>
      <c r="E1107">
        <v>20.399999999999999</v>
      </c>
      <c r="F1107" s="3">
        <v>561.12</v>
      </c>
    </row>
    <row r="1108" spans="1:6" x14ac:dyDescent="0.35">
      <c r="A1108" t="s">
        <v>284</v>
      </c>
      <c r="B1108" t="s">
        <v>73</v>
      </c>
      <c r="C1108">
        <v>1994</v>
      </c>
      <c r="D1108">
        <v>126.7</v>
      </c>
      <c r="E1108">
        <v>21.7</v>
      </c>
      <c r="F1108" s="3">
        <v>384.65</v>
      </c>
    </row>
    <row r="1109" spans="1:6" x14ac:dyDescent="0.35">
      <c r="A1109" t="s">
        <v>351</v>
      </c>
      <c r="B1109" t="s">
        <v>73</v>
      </c>
      <c r="C1109">
        <v>1994</v>
      </c>
      <c r="D1109">
        <v>207.3</v>
      </c>
      <c r="E1109">
        <v>22.8</v>
      </c>
      <c r="F1109" s="3">
        <v>200</v>
      </c>
    </row>
    <row r="1110" spans="1:6" x14ac:dyDescent="0.35">
      <c r="A1110" t="s">
        <v>285</v>
      </c>
      <c r="B1110" t="s">
        <v>73</v>
      </c>
      <c r="C1110">
        <v>1994</v>
      </c>
      <c r="D1110">
        <v>2.2000000000000002</v>
      </c>
      <c r="E1110">
        <v>22.7</v>
      </c>
      <c r="F1110" s="3">
        <v>600</v>
      </c>
    </row>
    <row r="1111" spans="1:6" x14ac:dyDescent="0.35">
      <c r="A1111" t="s">
        <v>287</v>
      </c>
      <c r="B1111" t="s">
        <v>73</v>
      </c>
      <c r="C1111">
        <v>1994</v>
      </c>
      <c r="D1111">
        <v>15.5</v>
      </c>
      <c r="E1111">
        <v>22.3</v>
      </c>
      <c r="F1111" s="3">
        <v>545.73</v>
      </c>
    </row>
    <row r="1112" spans="1:6" x14ac:dyDescent="0.35">
      <c r="A1112" t="s">
        <v>288</v>
      </c>
      <c r="B1112" t="s">
        <v>73</v>
      </c>
      <c r="C1112">
        <v>1994</v>
      </c>
      <c r="D1112">
        <v>168.6</v>
      </c>
      <c r="E1112">
        <v>22.6</v>
      </c>
      <c r="F1112" s="3">
        <v>220</v>
      </c>
    </row>
    <row r="1113" spans="1:6" x14ac:dyDescent="0.35">
      <c r="A1113" t="s">
        <v>289</v>
      </c>
      <c r="B1113" t="s">
        <v>73</v>
      </c>
      <c r="C1113">
        <v>1994</v>
      </c>
      <c r="D1113">
        <v>47.5</v>
      </c>
      <c r="E1113">
        <v>22</v>
      </c>
      <c r="F1113" s="3">
        <v>727.42</v>
      </c>
    </row>
    <row r="1114" spans="1:6" x14ac:dyDescent="0.35">
      <c r="A1114" t="s">
        <v>251</v>
      </c>
      <c r="B1114" t="s">
        <v>28</v>
      </c>
      <c r="C1114">
        <v>1993</v>
      </c>
      <c r="D1114">
        <v>204.7</v>
      </c>
      <c r="E1114">
        <v>22.4</v>
      </c>
      <c r="F1114" s="6">
        <v>830.41</v>
      </c>
    </row>
    <row r="1115" spans="1:6" x14ac:dyDescent="0.35">
      <c r="A1115" t="s">
        <v>340</v>
      </c>
      <c r="B1115" t="s">
        <v>28</v>
      </c>
      <c r="C1115">
        <v>1993</v>
      </c>
      <c r="D1115">
        <v>66.5</v>
      </c>
      <c r="E1115">
        <v>20.5</v>
      </c>
      <c r="F1115" s="6">
        <v>150</v>
      </c>
    </row>
    <row r="1116" spans="1:6" x14ac:dyDescent="0.35">
      <c r="A1116" t="s">
        <v>253</v>
      </c>
      <c r="B1116" t="s">
        <v>28</v>
      </c>
      <c r="C1116">
        <v>1993</v>
      </c>
      <c r="D1116">
        <v>89.9</v>
      </c>
      <c r="E1116">
        <v>22</v>
      </c>
      <c r="F1116" s="6">
        <v>1008.74</v>
      </c>
    </row>
    <row r="1117" spans="1:6" x14ac:dyDescent="0.35">
      <c r="A1117" t="s">
        <v>254</v>
      </c>
      <c r="B1117" t="s">
        <v>28</v>
      </c>
      <c r="C1117">
        <v>1993</v>
      </c>
      <c r="D1117">
        <v>33.4</v>
      </c>
      <c r="E1117">
        <v>18.3</v>
      </c>
      <c r="F1117" s="6">
        <v>0</v>
      </c>
    </row>
    <row r="1118" spans="1:6" x14ac:dyDescent="0.35">
      <c r="A1118" t="s">
        <v>258</v>
      </c>
      <c r="B1118" t="s">
        <v>28</v>
      </c>
      <c r="C1118">
        <v>1993</v>
      </c>
      <c r="D1118">
        <v>11.7</v>
      </c>
      <c r="E1118">
        <v>20.3</v>
      </c>
      <c r="F1118" s="6">
        <v>700</v>
      </c>
    </row>
    <row r="1119" spans="1:6" x14ac:dyDescent="0.35">
      <c r="A1119" t="s">
        <v>259</v>
      </c>
      <c r="B1119" t="s">
        <v>28</v>
      </c>
      <c r="C1119">
        <v>1993</v>
      </c>
      <c r="D1119">
        <v>23.3</v>
      </c>
      <c r="E1119">
        <v>21.1</v>
      </c>
      <c r="F1119" s="6">
        <v>904.42</v>
      </c>
    </row>
    <row r="1120" spans="1:6" x14ac:dyDescent="0.35">
      <c r="A1120" t="s">
        <v>260</v>
      </c>
      <c r="B1120" t="s">
        <v>28</v>
      </c>
      <c r="C1120">
        <v>1993</v>
      </c>
      <c r="D1120">
        <v>0</v>
      </c>
      <c r="E1120">
        <v>0</v>
      </c>
      <c r="F1120" s="6">
        <v>0</v>
      </c>
    </row>
    <row r="1121" spans="1:6" x14ac:dyDescent="0.35">
      <c r="A1121" t="s">
        <v>261</v>
      </c>
      <c r="B1121" t="s">
        <v>28</v>
      </c>
      <c r="C1121">
        <v>1993</v>
      </c>
      <c r="D1121">
        <v>6.2</v>
      </c>
      <c r="E1121">
        <v>25</v>
      </c>
      <c r="F1121" s="6">
        <v>160</v>
      </c>
    </row>
    <row r="1122" spans="1:6" x14ac:dyDescent="0.35">
      <c r="A1122" t="s">
        <v>342</v>
      </c>
      <c r="B1122" t="s">
        <v>28</v>
      </c>
      <c r="C1122">
        <v>1993</v>
      </c>
      <c r="D1122">
        <v>90.7</v>
      </c>
      <c r="E1122">
        <v>22.1</v>
      </c>
      <c r="F1122" s="5">
        <v>1084.31</v>
      </c>
    </row>
    <row r="1123" spans="1:6" x14ac:dyDescent="0.35">
      <c r="A1123" t="s">
        <v>343</v>
      </c>
      <c r="B1123" t="s">
        <v>28</v>
      </c>
      <c r="C1123">
        <v>1993</v>
      </c>
      <c r="D1123">
        <v>7</v>
      </c>
      <c r="E1123">
        <v>24.3</v>
      </c>
      <c r="F1123" s="6">
        <v>762.81</v>
      </c>
    </row>
    <row r="1124" spans="1:6" x14ac:dyDescent="0.35">
      <c r="A1124" t="s">
        <v>344</v>
      </c>
      <c r="B1124" t="s">
        <v>28</v>
      </c>
      <c r="C1124">
        <v>1993</v>
      </c>
      <c r="D1124">
        <v>30.7</v>
      </c>
      <c r="E1124">
        <v>24.2</v>
      </c>
      <c r="F1124" s="6">
        <v>0</v>
      </c>
    </row>
    <row r="1125" spans="1:6" x14ac:dyDescent="0.35">
      <c r="A1125" t="s">
        <v>345</v>
      </c>
      <c r="B1125" t="s">
        <v>28</v>
      </c>
      <c r="C1125">
        <v>1993</v>
      </c>
      <c r="D1125">
        <v>46.7</v>
      </c>
      <c r="E1125">
        <v>22.7</v>
      </c>
      <c r="F1125" s="6">
        <v>864.83</v>
      </c>
    </row>
    <row r="1126" spans="1:6" x14ac:dyDescent="0.35">
      <c r="A1126" t="s">
        <v>263</v>
      </c>
      <c r="B1126" t="s">
        <v>28</v>
      </c>
      <c r="C1126">
        <v>1993</v>
      </c>
      <c r="D1126">
        <v>1.1000000000000001</v>
      </c>
      <c r="E1126">
        <v>21.5</v>
      </c>
      <c r="F1126" s="6">
        <v>0</v>
      </c>
    </row>
    <row r="1127" spans="1:6" x14ac:dyDescent="0.35">
      <c r="A1127" t="s">
        <v>267</v>
      </c>
      <c r="B1127" t="s">
        <v>73</v>
      </c>
      <c r="C1127">
        <v>1993</v>
      </c>
      <c r="D1127">
        <v>226.4</v>
      </c>
      <c r="E1127">
        <v>23.5</v>
      </c>
      <c r="F1127" s="6">
        <v>308.63</v>
      </c>
    </row>
    <row r="1128" spans="1:6" x14ac:dyDescent="0.35">
      <c r="A1128" t="s">
        <v>347</v>
      </c>
      <c r="B1128" t="s">
        <v>73</v>
      </c>
      <c r="C1128">
        <v>1993</v>
      </c>
      <c r="D1128">
        <v>254.3</v>
      </c>
      <c r="E1128">
        <v>22.8</v>
      </c>
      <c r="F1128" s="6">
        <v>347.59</v>
      </c>
    </row>
    <row r="1129" spans="1:6" x14ac:dyDescent="0.35">
      <c r="A1129" t="s">
        <v>271</v>
      </c>
      <c r="B1129" t="s">
        <v>73</v>
      </c>
      <c r="C1129">
        <v>1993</v>
      </c>
      <c r="D1129">
        <v>97.4</v>
      </c>
      <c r="E1129">
        <v>23.2</v>
      </c>
      <c r="F1129" s="6">
        <v>788.95</v>
      </c>
    </row>
    <row r="1130" spans="1:6" x14ac:dyDescent="0.35">
      <c r="A1130" t="s">
        <v>349</v>
      </c>
      <c r="B1130" t="s">
        <v>73</v>
      </c>
      <c r="C1130">
        <v>1993</v>
      </c>
      <c r="D1130">
        <v>83.4</v>
      </c>
      <c r="E1130">
        <v>23.8</v>
      </c>
      <c r="F1130" s="6">
        <v>421.61</v>
      </c>
    </row>
    <row r="1131" spans="1:6" x14ac:dyDescent="0.35">
      <c r="A1131" t="s">
        <v>276</v>
      </c>
      <c r="B1131" t="s">
        <v>73</v>
      </c>
      <c r="C1131">
        <v>1993</v>
      </c>
      <c r="D1131">
        <v>18.2</v>
      </c>
      <c r="E1131">
        <v>22.1</v>
      </c>
      <c r="F1131">
        <v>0</v>
      </c>
    </row>
    <row r="1132" spans="1:6" x14ac:dyDescent="0.35">
      <c r="A1132" t="s">
        <v>277</v>
      </c>
      <c r="B1132" t="s">
        <v>73</v>
      </c>
      <c r="C1132">
        <v>1993</v>
      </c>
      <c r="D1132">
        <v>147.5</v>
      </c>
      <c r="E1132">
        <v>24.4</v>
      </c>
      <c r="F1132">
        <v>383.38</v>
      </c>
    </row>
    <row r="1133" spans="1:6" x14ac:dyDescent="0.35">
      <c r="A1133" t="s">
        <v>279</v>
      </c>
      <c r="B1133" t="s">
        <v>73</v>
      </c>
      <c r="C1133">
        <v>1993</v>
      </c>
      <c r="D1133">
        <v>31</v>
      </c>
      <c r="E1133">
        <v>25.6</v>
      </c>
      <c r="F1133">
        <v>0</v>
      </c>
    </row>
    <row r="1134" spans="1:6" x14ac:dyDescent="0.35">
      <c r="A1134" t="s">
        <v>280</v>
      </c>
      <c r="B1134" t="s">
        <v>73</v>
      </c>
      <c r="C1134">
        <v>1993</v>
      </c>
      <c r="D1134">
        <v>31.5</v>
      </c>
      <c r="E1134">
        <v>23</v>
      </c>
      <c r="F1134">
        <v>722.22</v>
      </c>
    </row>
    <row r="1135" spans="1:6" x14ac:dyDescent="0.35">
      <c r="A1135" t="s">
        <v>283</v>
      </c>
      <c r="B1135" t="s">
        <v>73</v>
      </c>
      <c r="C1135">
        <v>1993</v>
      </c>
      <c r="D1135">
        <v>245.2</v>
      </c>
      <c r="E1135">
        <v>20.399999999999999</v>
      </c>
      <c r="F1135">
        <v>648.49</v>
      </c>
    </row>
    <row r="1136" spans="1:6" x14ac:dyDescent="0.35">
      <c r="A1136" t="s">
        <v>284</v>
      </c>
      <c r="B1136" t="s">
        <v>73</v>
      </c>
      <c r="C1136">
        <v>1993</v>
      </c>
      <c r="D1136">
        <v>140.69999999999999</v>
      </c>
      <c r="E1136">
        <v>21.8</v>
      </c>
      <c r="F1136">
        <v>348.48</v>
      </c>
    </row>
    <row r="1137" spans="1:6" x14ac:dyDescent="0.35">
      <c r="A1137" t="s">
        <v>351</v>
      </c>
      <c r="B1137" t="s">
        <v>73</v>
      </c>
      <c r="C1137">
        <v>1993</v>
      </c>
      <c r="D1137">
        <v>218.9</v>
      </c>
      <c r="E1137">
        <v>22.4</v>
      </c>
      <c r="F1137">
        <v>200</v>
      </c>
    </row>
    <row r="1138" spans="1:6" x14ac:dyDescent="0.35">
      <c r="A1138" t="s">
        <v>287</v>
      </c>
      <c r="B1138" t="s">
        <v>73</v>
      </c>
      <c r="C1138">
        <v>1993</v>
      </c>
      <c r="D1138">
        <v>25.9</v>
      </c>
      <c r="E1138">
        <v>23</v>
      </c>
      <c r="F1138">
        <v>596.88</v>
      </c>
    </row>
    <row r="1139" spans="1:6" x14ac:dyDescent="0.35">
      <c r="A1139" t="s">
        <v>289</v>
      </c>
      <c r="B1139" t="s">
        <v>73</v>
      </c>
      <c r="C1139">
        <v>1993</v>
      </c>
      <c r="D1139">
        <v>56</v>
      </c>
      <c r="E1139">
        <v>22.3</v>
      </c>
      <c r="F1139">
        <v>675</v>
      </c>
    </row>
    <row r="1140" spans="1:6" x14ac:dyDescent="0.35">
      <c r="A1140" t="s">
        <v>251</v>
      </c>
      <c r="B1140" t="s">
        <v>28</v>
      </c>
      <c r="C1140">
        <v>1992</v>
      </c>
      <c r="D1140">
        <v>0</v>
      </c>
      <c r="E1140">
        <v>0</v>
      </c>
      <c r="F1140" s="3">
        <v>0</v>
      </c>
    </row>
    <row r="1141" spans="1:6" x14ac:dyDescent="0.35">
      <c r="A1141" t="s">
        <v>340</v>
      </c>
      <c r="B1141" t="s">
        <v>28</v>
      </c>
      <c r="C1141">
        <v>1992</v>
      </c>
      <c r="D1141">
        <v>46.2</v>
      </c>
      <c r="E1141">
        <v>22.1</v>
      </c>
      <c r="F1141" s="3">
        <v>175</v>
      </c>
    </row>
    <row r="1142" spans="1:6" x14ac:dyDescent="0.35">
      <c r="A1142" t="s">
        <v>253</v>
      </c>
      <c r="B1142" t="s">
        <v>28</v>
      </c>
      <c r="C1142">
        <v>1992</v>
      </c>
      <c r="D1142">
        <v>88.8</v>
      </c>
      <c r="E1142">
        <v>22.1</v>
      </c>
      <c r="F1142" s="3">
        <v>1097.92</v>
      </c>
    </row>
    <row r="1143" spans="1:6" x14ac:dyDescent="0.35">
      <c r="A1143" t="s">
        <v>254</v>
      </c>
      <c r="B1143" t="s">
        <v>28</v>
      </c>
      <c r="C1143">
        <v>1992</v>
      </c>
      <c r="D1143">
        <v>41.9</v>
      </c>
      <c r="E1143">
        <v>18.100000000000001</v>
      </c>
      <c r="F1143" s="3">
        <v>0</v>
      </c>
    </row>
    <row r="1144" spans="1:6" x14ac:dyDescent="0.35">
      <c r="A1144" t="s">
        <v>258</v>
      </c>
      <c r="B1144" t="s">
        <v>28</v>
      </c>
      <c r="C1144">
        <v>1992</v>
      </c>
      <c r="D1144">
        <v>19.899999999999999</v>
      </c>
      <c r="E1144">
        <v>21.2</v>
      </c>
      <c r="F1144" s="3">
        <v>250</v>
      </c>
    </row>
    <row r="1145" spans="1:6" x14ac:dyDescent="0.35">
      <c r="A1145" t="s">
        <v>259</v>
      </c>
      <c r="B1145" t="s">
        <v>28</v>
      </c>
      <c r="C1145">
        <v>1992</v>
      </c>
      <c r="D1145">
        <v>0.4</v>
      </c>
      <c r="E1145">
        <v>22.5</v>
      </c>
      <c r="F1145" s="3">
        <v>0</v>
      </c>
    </row>
    <row r="1146" spans="1:6" x14ac:dyDescent="0.35">
      <c r="A1146" t="s">
        <v>260</v>
      </c>
      <c r="B1146" t="s">
        <v>28</v>
      </c>
      <c r="C1146">
        <v>1992</v>
      </c>
      <c r="D1146">
        <v>2.6</v>
      </c>
      <c r="E1146">
        <v>27.9</v>
      </c>
      <c r="F1146" s="3">
        <v>0</v>
      </c>
    </row>
    <row r="1147" spans="1:6" x14ac:dyDescent="0.35">
      <c r="A1147" t="s">
        <v>261</v>
      </c>
      <c r="B1147" t="s">
        <v>28</v>
      </c>
      <c r="C1147">
        <v>1992</v>
      </c>
      <c r="D1147">
        <v>0</v>
      </c>
      <c r="E1147">
        <v>0</v>
      </c>
      <c r="F1147" s="3">
        <v>0</v>
      </c>
    </row>
    <row r="1148" spans="1:6" x14ac:dyDescent="0.35">
      <c r="A1148" t="s">
        <v>342</v>
      </c>
      <c r="B1148" t="s">
        <v>28</v>
      </c>
      <c r="C1148">
        <v>1992</v>
      </c>
      <c r="D1148">
        <v>40</v>
      </c>
      <c r="E1148">
        <v>20.7</v>
      </c>
      <c r="F1148" s="3">
        <v>1151.3900000000001</v>
      </c>
    </row>
    <row r="1149" spans="1:6" x14ac:dyDescent="0.35">
      <c r="A1149" t="s">
        <v>343</v>
      </c>
      <c r="B1149" t="s">
        <v>28</v>
      </c>
      <c r="C1149">
        <v>1992</v>
      </c>
      <c r="D1149">
        <v>22.3</v>
      </c>
      <c r="E1149">
        <v>25.7</v>
      </c>
      <c r="F1149" s="3">
        <v>644.77</v>
      </c>
    </row>
    <row r="1150" spans="1:6" x14ac:dyDescent="0.35">
      <c r="A1150" t="s">
        <v>344</v>
      </c>
      <c r="B1150" t="s">
        <v>28</v>
      </c>
      <c r="C1150">
        <v>1992</v>
      </c>
      <c r="D1150">
        <v>12.7</v>
      </c>
      <c r="E1150">
        <v>25.8</v>
      </c>
      <c r="F1150" s="3">
        <v>0</v>
      </c>
    </row>
    <row r="1151" spans="1:6" x14ac:dyDescent="0.35">
      <c r="A1151" t="s">
        <v>345</v>
      </c>
      <c r="B1151" t="s">
        <v>28</v>
      </c>
      <c r="C1151">
        <v>1992</v>
      </c>
      <c r="D1151">
        <v>192.7</v>
      </c>
      <c r="E1151">
        <v>22.3</v>
      </c>
      <c r="F1151" s="3">
        <v>649.27</v>
      </c>
    </row>
    <row r="1152" spans="1:6" x14ac:dyDescent="0.35">
      <c r="A1152" t="s">
        <v>263</v>
      </c>
      <c r="B1152" t="s">
        <v>28</v>
      </c>
      <c r="C1152">
        <v>1992</v>
      </c>
      <c r="D1152">
        <v>0.2</v>
      </c>
      <c r="E1152">
        <v>32.6</v>
      </c>
      <c r="F1152" s="3">
        <v>0</v>
      </c>
    </row>
    <row r="1153" spans="1:6" x14ac:dyDescent="0.35">
      <c r="A1153" t="s">
        <v>267</v>
      </c>
      <c r="B1153" t="s">
        <v>73</v>
      </c>
      <c r="C1153">
        <v>1992</v>
      </c>
      <c r="D1153">
        <v>114.4</v>
      </c>
      <c r="E1153">
        <v>25.3</v>
      </c>
      <c r="F1153" s="3">
        <v>300</v>
      </c>
    </row>
    <row r="1154" spans="1:6" x14ac:dyDescent="0.35">
      <c r="A1154" t="s">
        <v>347</v>
      </c>
      <c r="B1154" t="s">
        <v>73</v>
      </c>
      <c r="C1154">
        <v>1992</v>
      </c>
      <c r="D1154">
        <v>248.8</v>
      </c>
      <c r="E1154">
        <v>23.6</v>
      </c>
      <c r="F1154" s="3">
        <v>264.27999999999997</v>
      </c>
    </row>
    <row r="1155" spans="1:6" x14ac:dyDescent="0.35">
      <c r="A1155" t="s">
        <v>271</v>
      </c>
      <c r="B1155" t="s">
        <v>73</v>
      </c>
      <c r="C1155">
        <v>1992</v>
      </c>
      <c r="D1155">
        <v>45</v>
      </c>
      <c r="E1155">
        <v>23.4</v>
      </c>
      <c r="F1155" s="3">
        <v>903.62</v>
      </c>
    </row>
    <row r="1156" spans="1:6" x14ac:dyDescent="0.35">
      <c r="A1156" t="s">
        <v>349</v>
      </c>
      <c r="B1156" t="s">
        <v>73</v>
      </c>
      <c r="C1156">
        <v>1992</v>
      </c>
      <c r="D1156">
        <v>53.1</v>
      </c>
      <c r="E1156">
        <v>23.4</v>
      </c>
      <c r="F1156" s="3">
        <v>0</v>
      </c>
    </row>
    <row r="1157" spans="1:6" x14ac:dyDescent="0.35">
      <c r="A1157" t="s">
        <v>276</v>
      </c>
      <c r="B1157" t="s">
        <v>73</v>
      </c>
      <c r="C1157">
        <v>1992</v>
      </c>
      <c r="D1157">
        <v>10.5</v>
      </c>
      <c r="E1157">
        <v>24</v>
      </c>
      <c r="F1157" s="3">
        <v>0</v>
      </c>
    </row>
    <row r="1158" spans="1:6" x14ac:dyDescent="0.35">
      <c r="A1158" t="s">
        <v>277</v>
      </c>
      <c r="B1158" t="s">
        <v>73</v>
      </c>
      <c r="C1158">
        <v>1992</v>
      </c>
      <c r="D1158">
        <v>67.099999999999994</v>
      </c>
      <c r="E1158">
        <v>23.9</v>
      </c>
      <c r="F1158" s="3">
        <v>389.49</v>
      </c>
    </row>
    <row r="1159" spans="1:6" x14ac:dyDescent="0.35">
      <c r="A1159" t="s">
        <v>279</v>
      </c>
      <c r="B1159" t="s">
        <v>73</v>
      </c>
      <c r="C1159">
        <v>1992</v>
      </c>
      <c r="D1159">
        <v>18.399999999999999</v>
      </c>
      <c r="E1159">
        <v>23.5</v>
      </c>
      <c r="F1159" s="3">
        <v>740.76</v>
      </c>
    </row>
    <row r="1160" spans="1:6" x14ac:dyDescent="0.35">
      <c r="A1160" t="s">
        <v>280</v>
      </c>
      <c r="B1160" t="s">
        <v>73</v>
      </c>
      <c r="C1160">
        <v>1992</v>
      </c>
      <c r="D1160">
        <v>79</v>
      </c>
      <c r="E1160">
        <v>21.6</v>
      </c>
      <c r="F1160" s="3">
        <v>546.77</v>
      </c>
    </row>
    <row r="1161" spans="1:6" x14ac:dyDescent="0.35">
      <c r="A1161" t="s">
        <v>283</v>
      </c>
      <c r="B1161" t="s">
        <v>73</v>
      </c>
      <c r="C1161">
        <v>1992</v>
      </c>
      <c r="D1161">
        <v>134.69999999999999</v>
      </c>
      <c r="E1161">
        <v>20.9</v>
      </c>
      <c r="F1161" s="3">
        <v>539.96</v>
      </c>
    </row>
    <row r="1162" spans="1:6" x14ac:dyDescent="0.35">
      <c r="A1162" t="s">
        <v>284</v>
      </c>
      <c r="B1162" t="s">
        <v>73</v>
      </c>
      <c r="C1162">
        <v>1992</v>
      </c>
      <c r="D1162">
        <v>66.8</v>
      </c>
      <c r="E1162">
        <v>21.9</v>
      </c>
      <c r="F1162" s="3">
        <v>352.57</v>
      </c>
    </row>
    <row r="1163" spans="1:6" x14ac:dyDescent="0.35">
      <c r="A1163" t="s">
        <v>351</v>
      </c>
      <c r="B1163" t="s">
        <v>73</v>
      </c>
      <c r="C1163">
        <v>1992</v>
      </c>
      <c r="D1163">
        <v>252.5</v>
      </c>
      <c r="E1163">
        <v>20.399999999999999</v>
      </c>
      <c r="F1163" s="3">
        <v>225</v>
      </c>
    </row>
    <row r="1164" spans="1:6" x14ac:dyDescent="0.35">
      <c r="A1164" t="s">
        <v>287</v>
      </c>
      <c r="B1164" t="s">
        <v>73</v>
      </c>
      <c r="C1164">
        <v>1992</v>
      </c>
      <c r="D1164">
        <v>19.600000000000001</v>
      </c>
      <c r="E1164">
        <v>22.8</v>
      </c>
      <c r="F1164" s="3">
        <v>640.28</v>
      </c>
    </row>
    <row r="1165" spans="1:6" x14ac:dyDescent="0.35">
      <c r="A1165" t="s">
        <v>289</v>
      </c>
      <c r="B1165" t="s">
        <v>73</v>
      </c>
      <c r="C1165">
        <v>1992</v>
      </c>
      <c r="D1165">
        <v>64.5</v>
      </c>
      <c r="E1165">
        <v>23.2</v>
      </c>
      <c r="F1165" s="3">
        <v>210.02</v>
      </c>
    </row>
    <row r="1166" spans="1:6" x14ac:dyDescent="0.35">
      <c r="A1166" t="s">
        <v>270</v>
      </c>
      <c r="B1166" t="s">
        <v>73</v>
      </c>
      <c r="C1166">
        <v>1992</v>
      </c>
      <c r="D1166">
        <v>221.5</v>
      </c>
      <c r="E1166">
        <v>22</v>
      </c>
      <c r="F1166" s="3">
        <v>673.42</v>
      </c>
    </row>
    <row r="1167" spans="1:6" x14ac:dyDescent="0.35">
      <c r="A1167" t="s">
        <v>339</v>
      </c>
      <c r="B1167" t="s">
        <v>28</v>
      </c>
      <c r="C1167">
        <v>1991</v>
      </c>
      <c r="D1167">
        <v>0.6</v>
      </c>
      <c r="E1167">
        <v>21</v>
      </c>
      <c r="F1167">
        <v>400</v>
      </c>
    </row>
    <row r="1168" spans="1:6" x14ac:dyDescent="0.35">
      <c r="A1168" t="s">
        <v>340</v>
      </c>
      <c r="B1168" t="s">
        <v>28</v>
      </c>
      <c r="C1168">
        <v>1991</v>
      </c>
      <c r="D1168">
        <v>80.900000000000006</v>
      </c>
      <c r="E1168">
        <v>18.5</v>
      </c>
      <c r="F1168">
        <v>120.9</v>
      </c>
    </row>
    <row r="1169" spans="1:6" x14ac:dyDescent="0.35">
      <c r="A1169" t="s">
        <v>253</v>
      </c>
      <c r="B1169" t="s">
        <v>28</v>
      </c>
      <c r="C1169">
        <v>1991</v>
      </c>
      <c r="D1169">
        <v>99.2</v>
      </c>
      <c r="E1169">
        <v>23.3</v>
      </c>
      <c r="F1169">
        <v>990.85</v>
      </c>
    </row>
    <row r="1170" spans="1:6" x14ac:dyDescent="0.35">
      <c r="A1170" t="s">
        <v>254</v>
      </c>
      <c r="B1170" t="s">
        <v>28</v>
      </c>
      <c r="C1170">
        <v>1991</v>
      </c>
      <c r="D1170">
        <v>43.4</v>
      </c>
      <c r="E1170">
        <v>18</v>
      </c>
      <c r="F1170">
        <v>0</v>
      </c>
    </row>
    <row r="1171" spans="1:6" x14ac:dyDescent="0.35">
      <c r="A1171" t="s">
        <v>258</v>
      </c>
      <c r="B1171" t="s">
        <v>28</v>
      </c>
      <c r="C1171">
        <v>1991</v>
      </c>
      <c r="D1171">
        <v>13.6</v>
      </c>
      <c r="E1171">
        <v>21.1</v>
      </c>
      <c r="F1171">
        <v>700</v>
      </c>
    </row>
    <row r="1172" spans="1:6" x14ac:dyDescent="0.35">
      <c r="A1172" t="s">
        <v>259</v>
      </c>
      <c r="B1172" t="s">
        <v>28</v>
      </c>
      <c r="C1172">
        <v>1991</v>
      </c>
      <c r="D1172">
        <v>10.5</v>
      </c>
      <c r="E1172">
        <v>22.5</v>
      </c>
      <c r="F1172">
        <v>500</v>
      </c>
    </row>
    <row r="1173" spans="1:6" x14ac:dyDescent="0.35">
      <c r="A1173" t="s">
        <v>260</v>
      </c>
      <c r="B1173" t="s">
        <v>28</v>
      </c>
      <c r="C1173">
        <v>1991</v>
      </c>
      <c r="D1173">
        <v>1.6</v>
      </c>
      <c r="E1173">
        <v>27</v>
      </c>
      <c r="F1173">
        <v>0</v>
      </c>
    </row>
    <row r="1174" spans="1:6" x14ac:dyDescent="0.35">
      <c r="A1174" t="s">
        <v>342</v>
      </c>
      <c r="B1174" t="s">
        <v>28</v>
      </c>
      <c r="C1174">
        <v>1991</v>
      </c>
      <c r="D1174">
        <v>38.700000000000003</v>
      </c>
      <c r="E1174">
        <v>20.100000000000001</v>
      </c>
      <c r="F1174">
        <v>800</v>
      </c>
    </row>
    <row r="1175" spans="1:6" x14ac:dyDescent="0.35">
      <c r="A1175" t="s">
        <v>343</v>
      </c>
      <c r="B1175" t="s">
        <v>28</v>
      </c>
      <c r="C1175">
        <v>1991</v>
      </c>
      <c r="D1175">
        <v>6.3</v>
      </c>
      <c r="E1175">
        <v>23.2</v>
      </c>
      <c r="F1175">
        <v>0</v>
      </c>
    </row>
    <row r="1176" spans="1:6" x14ac:dyDescent="0.35">
      <c r="A1176" t="s">
        <v>344</v>
      </c>
      <c r="B1176" t="s">
        <v>28</v>
      </c>
      <c r="C1176">
        <v>1991</v>
      </c>
      <c r="D1176">
        <v>9</v>
      </c>
      <c r="E1176">
        <v>21.1</v>
      </c>
      <c r="F1176">
        <v>0</v>
      </c>
    </row>
    <row r="1177" spans="1:6" x14ac:dyDescent="0.35">
      <c r="A1177" t="s">
        <v>345</v>
      </c>
      <c r="B1177" t="s">
        <v>28</v>
      </c>
      <c r="C1177">
        <v>1991</v>
      </c>
      <c r="D1177">
        <v>180.3</v>
      </c>
      <c r="E1177">
        <v>21.3</v>
      </c>
      <c r="F1177">
        <v>634.95000000000005</v>
      </c>
    </row>
    <row r="1178" spans="1:6" x14ac:dyDescent="0.35">
      <c r="A1178" t="s">
        <v>263</v>
      </c>
      <c r="B1178" t="s">
        <v>28</v>
      </c>
      <c r="C1178">
        <v>1991</v>
      </c>
      <c r="D1178">
        <v>3.2</v>
      </c>
      <c r="E1178">
        <v>24.1</v>
      </c>
      <c r="F1178">
        <v>0</v>
      </c>
    </row>
    <row r="1179" spans="1:6" x14ac:dyDescent="0.35">
      <c r="A1179" t="s">
        <v>267</v>
      </c>
      <c r="B1179" t="s">
        <v>73</v>
      </c>
      <c r="C1179">
        <v>1991</v>
      </c>
      <c r="D1179">
        <v>111.4</v>
      </c>
      <c r="E1179">
        <v>21.6</v>
      </c>
      <c r="F1179">
        <v>300</v>
      </c>
    </row>
    <row r="1180" spans="1:6" x14ac:dyDescent="0.35">
      <c r="A1180" t="s">
        <v>347</v>
      </c>
      <c r="B1180" t="s">
        <v>73</v>
      </c>
      <c r="C1180">
        <v>1991</v>
      </c>
      <c r="D1180">
        <v>276.39999999999998</v>
      </c>
      <c r="E1180">
        <v>22.1</v>
      </c>
      <c r="F1180">
        <v>254.67</v>
      </c>
    </row>
    <row r="1181" spans="1:6" x14ac:dyDescent="0.35">
      <c r="A1181" t="s">
        <v>270</v>
      </c>
      <c r="B1181" t="s">
        <v>73</v>
      </c>
      <c r="C1181">
        <v>1991</v>
      </c>
      <c r="D1181">
        <v>230.4</v>
      </c>
      <c r="E1181">
        <v>21.6</v>
      </c>
      <c r="F1181">
        <v>643.82000000000005</v>
      </c>
    </row>
    <row r="1182" spans="1:6" x14ac:dyDescent="0.35">
      <c r="A1182" t="s">
        <v>271</v>
      </c>
      <c r="B1182" t="s">
        <v>73</v>
      </c>
      <c r="C1182">
        <v>1991</v>
      </c>
      <c r="D1182">
        <v>19.600000000000001</v>
      </c>
      <c r="E1182">
        <v>22.8</v>
      </c>
      <c r="F1182">
        <v>1172.75</v>
      </c>
    </row>
    <row r="1183" spans="1:6" x14ac:dyDescent="0.35">
      <c r="A1183" t="s">
        <v>349</v>
      </c>
      <c r="B1183" t="s">
        <v>73</v>
      </c>
      <c r="C1183">
        <v>1991</v>
      </c>
      <c r="D1183">
        <v>65.400000000000006</v>
      </c>
      <c r="E1183">
        <v>23.2</v>
      </c>
      <c r="F1183">
        <v>0</v>
      </c>
    </row>
    <row r="1184" spans="1:6" x14ac:dyDescent="0.35">
      <c r="A1184" t="s">
        <v>276</v>
      </c>
      <c r="B1184" t="s">
        <v>73</v>
      </c>
      <c r="C1184">
        <v>1991</v>
      </c>
      <c r="D1184">
        <v>6.2</v>
      </c>
      <c r="E1184">
        <v>22</v>
      </c>
      <c r="F1184">
        <v>0</v>
      </c>
    </row>
    <row r="1185" spans="1:6" x14ac:dyDescent="0.35">
      <c r="A1185" t="s">
        <v>350</v>
      </c>
      <c r="B1185" t="s">
        <v>73</v>
      </c>
      <c r="C1185">
        <v>1991</v>
      </c>
      <c r="D1185">
        <v>84.5</v>
      </c>
      <c r="E1185">
        <v>23</v>
      </c>
      <c r="F1185">
        <v>776.37</v>
      </c>
    </row>
    <row r="1186" spans="1:6" x14ac:dyDescent="0.35">
      <c r="A1186" t="s">
        <v>280</v>
      </c>
      <c r="B1186" t="s">
        <v>73</v>
      </c>
      <c r="C1186">
        <v>1991</v>
      </c>
      <c r="D1186">
        <v>78.5</v>
      </c>
      <c r="E1186">
        <v>22.7</v>
      </c>
      <c r="F1186">
        <v>430.08</v>
      </c>
    </row>
    <row r="1187" spans="1:6" x14ac:dyDescent="0.35">
      <c r="A1187" t="s">
        <v>283</v>
      </c>
      <c r="B1187" t="s">
        <v>73</v>
      </c>
      <c r="C1187">
        <v>1991</v>
      </c>
      <c r="D1187">
        <v>83.5</v>
      </c>
      <c r="E1187">
        <v>21.1</v>
      </c>
      <c r="F1187">
        <v>562.79999999999995</v>
      </c>
    </row>
    <row r="1188" spans="1:6" x14ac:dyDescent="0.35">
      <c r="A1188" t="s">
        <v>284</v>
      </c>
      <c r="B1188" t="s">
        <v>73</v>
      </c>
      <c r="C1188">
        <v>1991</v>
      </c>
      <c r="D1188">
        <v>125.4</v>
      </c>
      <c r="E1188">
        <v>21.1</v>
      </c>
      <c r="F1188">
        <v>237</v>
      </c>
    </row>
    <row r="1189" spans="1:6" x14ac:dyDescent="0.35">
      <c r="A1189" t="s">
        <v>351</v>
      </c>
      <c r="B1189" t="s">
        <v>73</v>
      </c>
      <c r="C1189">
        <v>1991</v>
      </c>
      <c r="D1189">
        <v>200.8</v>
      </c>
      <c r="E1189">
        <v>22.2</v>
      </c>
      <c r="F1189">
        <v>175</v>
      </c>
    </row>
    <row r="1190" spans="1:6" x14ac:dyDescent="0.35">
      <c r="A1190" t="s">
        <v>279</v>
      </c>
      <c r="B1190" t="s">
        <v>73</v>
      </c>
      <c r="C1190">
        <v>1991</v>
      </c>
      <c r="D1190">
        <v>71.7</v>
      </c>
      <c r="E1190">
        <v>22.4</v>
      </c>
      <c r="F1190">
        <v>1024.1600000000001</v>
      </c>
    </row>
    <row r="1191" spans="1:6" x14ac:dyDescent="0.35">
      <c r="A1191" t="s">
        <v>287</v>
      </c>
      <c r="B1191" t="s">
        <v>73</v>
      </c>
      <c r="C1191">
        <v>1991</v>
      </c>
      <c r="D1191">
        <v>10.199999999999999</v>
      </c>
      <c r="E1191">
        <v>23.6</v>
      </c>
      <c r="F1191">
        <v>405</v>
      </c>
    </row>
    <row r="1192" spans="1:6" x14ac:dyDescent="0.35">
      <c r="A1192" t="s">
        <v>289</v>
      </c>
      <c r="B1192" t="s">
        <v>73</v>
      </c>
      <c r="C1192">
        <v>1991</v>
      </c>
      <c r="D1192">
        <v>14.8</v>
      </c>
      <c r="E1192">
        <v>22.8</v>
      </c>
      <c r="F1192">
        <v>0</v>
      </c>
    </row>
    <row r="1193" spans="1:6" x14ac:dyDescent="0.35">
      <c r="A1193" t="s">
        <v>107</v>
      </c>
      <c r="B1193" t="s">
        <v>28</v>
      </c>
      <c r="C1193">
        <v>1990</v>
      </c>
      <c r="D1193">
        <v>57</v>
      </c>
    </row>
    <row r="1194" spans="1:6" x14ac:dyDescent="0.35">
      <c r="A1194" t="s">
        <v>108</v>
      </c>
      <c r="B1194" t="s">
        <v>28</v>
      </c>
      <c r="C1194">
        <v>1990</v>
      </c>
      <c r="D1194" s="11">
        <v>25</v>
      </c>
    </row>
    <row r="1195" spans="1:6" x14ac:dyDescent="0.35">
      <c r="A1195" t="s">
        <v>243</v>
      </c>
      <c r="B1195" t="s">
        <v>28</v>
      </c>
      <c r="C1195">
        <v>1990</v>
      </c>
      <c r="D1195" s="11">
        <v>8</v>
      </c>
    </row>
    <row r="1196" spans="1:6" x14ac:dyDescent="0.35">
      <c r="A1196" t="s">
        <v>35</v>
      </c>
      <c r="B1196" t="s">
        <v>28</v>
      </c>
      <c r="C1196">
        <v>1990</v>
      </c>
      <c r="D1196" s="11">
        <v>35.799999999999997</v>
      </c>
    </row>
    <row r="1197" spans="1:6" x14ac:dyDescent="0.35">
      <c r="A1197" t="s">
        <v>352</v>
      </c>
      <c r="B1197" t="s">
        <v>28</v>
      </c>
      <c r="C1197">
        <v>1990</v>
      </c>
      <c r="D1197" s="11">
        <v>5.7</v>
      </c>
    </row>
    <row r="1198" spans="1:6" x14ac:dyDescent="0.35">
      <c r="A1198" t="s">
        <v>353</v>
      </c>
      <c r="B1198" t="s">
        <v>28</v>
      </c>
      <c r="C1198">
        <v>1990</v>
      </c>
      <c r="D1198" s="11">
        <v>150.80000000000001</v>
      </c>
    </row>
    <row r="1199" spans="1:6" x14ac:dyDescent="0.35">
      <c r="A1199" t="s">
        <v>220</v>
      </c>
      <c r="B1199" t="s">
        <v>28</v>
      </c>
      <c r="C1199">
        <v>1990</v>
      </c>
      <c r="D1199" s="11">
        <v>4</v>
      </c>
    </row>
    <row r="1200" spans="1:6" x14ac:dyDescent="0.35">
      <c r="A1200" t="s">
        <v>102</v>
      </c>
      <c r="B1200" t="s">
        <v>73</v>
      </c>
      <c r="C1200">
        <v>1990</v>
      </c>
      <c r="D1200">
        <v>253.1</v>
      </c>
    </row>
    <row r="1201" spans="1:4" x14ac:dyDescent="0.35">
      <c r="A1201" t="s">
        <v>354</v>
      </c>
      <c r="B1201" t="s">
        <v>73</v>
      </c>
      <c r="C1201">
        <v>1990</v>
      </c>
      <c r="D1201">
        <v>11.4</v>
      </c>
    </row>
    <row r="1202" spans="1:4" x14ac:dyDescent="0.35">
      <c r="A1202" t="s">
        <v>127</v>
      </c>
      <c r="B1202" t="s">
        <v>73</v>
      </c>
      <c r="C1202">
        <v>1990</v>
      </c>
      <c r="D1202">
        <v>282.5</v>
      </c>
    </row>
    <row r="1203" spans="1:4" x14ac:dyDescent="0.35">
      <c r="A1203" t="s">
        <v>47</v>
      </c>
      <c r="B1203" t="s">
        <v>73</v>
      </c>
      <c r="C1203">
        <v>1990</v>
      </c>
      <c r="D1203">
        <v>181.6</v>
      </c>
    </row>
    <row r="1204" spans="1:4" x14ac:dyDescent="0.35">
      <c r="A1204" t="s">
        <v>355</v>
      </c>
      <c r="B1204" t="s">
        <v>73</v>
      </c>
      <c r="C1204">
        <v>1990</v>
      </c>
      <c r="D1204">
        <v>32.4</v>
      </c>
    </row>
    <row r="1205" spans="1:4" x14ac:dyDescent="0.35">
      <c r="A1205" t="s">
        <v>109</v>
      </c>
      <c r="B1205" t="s">
        <v>73</v>
      </c>
      <c r="C1205">
        <v>1990</v>
      </c>
      <c r="D1205">
        <v>48.2</v>
      </c>
    </row>
    <row r="1206" spans="1:4" x14ac:dyDescent="0.35">
      <c r="A1206" t="s">
        <v>57</v>
      </c>
      <c r="B1206" t="s">
        <v>73</v>
      </c>
      <c r="C1206">
        <v>1990</v>
      </c>
      <c r="D1206">
        <v>94.5</v>
      </c>
    </row>
    <row r="1207" spans="1:4" x14ac:dyDescent="0.35">
      <c r="A1207" t="s">
        <v>232</v>
      </c>
      <c r="B1207" t="s">
        <v>73</v>
      </c>
      <c r="C1207">
        <v>1990</v>
      </c>
      <c r="D1207">
        <v>44.3</v>
      </c>
    </row>
    <row r="1208" spans="1:4" x14ac:dyDescent="0.35">
      <c r="A1208" t="s">
        <v>113</v>
      </c>
      <c r="B1208" t="s">
        <v>73</v>
      </c>
      <c r="C1208">
        <v>1990</v>
      </c>
      <c r="D1208">
        <v>15.7</v>
      </c>
    </row>
    <row r="1209" spans="1:4" x14ac:dyDescent="0.35">
      <c r="A1209" t="s">
        <v>115</v>
      </c>
      <c r="B1209" t="s">
        <v>73</v>
      </c>
      <c r="C1209">
        <v>1990</v>
      </c>
      <c r="D1209">
        <v>58.8</v>
      </c>
    </row>
    <row r="1210" spans="1:4" x14ac:dyDescent="0.35">
      <c r="A1210" t="s">
        <v>238</v>
      </c>
      <c r="B1210" t="s">
        <v>73</v>
      </c>
      <c r="C1210">
        <v>1990</v>
      </c>
      <c r="D1210">
        <v>9</v>
      </c>
    </row>
    <row r="1211" spans="1:4" x14ac:dyDescent="0.35">
      <c r="A1211" t="s">
        <v>122</v>
      </c>
      <c r="B1211" t="s">
        <v>73</v>
      </c>
      <c r="C1211">
        <v>1990</v>
      </c>
      <c r="D1211">
        <v>14.5</v>
      </c>
    </row>
    <row r="1212" spans="1:4" x14ac:dyDescent="0.35">
      <c r="A1212" t="s">
        <v>108</v>
      </c>
      <c r="B1212" t="s">
        <v>28</v>
      </c>
      <c r="C1212" s="17">
        <v>1989</v>
      </c>
      <c r="D1212" s="2">
        <v>176</v>
      </c>
    </row>
    <row r="1213" spans="1:4" x14ac:dyDescent="0.35">
      <c r="A1213" t="s">
        <v>243</v>
      </c>
      <c r="B1213" t="s">
        <v>28</v>
      </c>
      <c r="C1213" s="17">
        <v>1989</v>
      </c>
      <c r="D1213" s="2">
        <v>17.3</v>
      </c>
    </row>
    <row r="1214" spans="1:4" x14ac:dyDescent="0.35">
      <c r="A1214" t="s">
        <v>35</v>
      </c>
      <c r="B1214" t="s">
        <v>28</v>
      </c>
      <c r="C1214" s="17">
        <v>1989</v>
      </c>
      <c r="D1214" s="2">
        <v>0</v>
      </c>
    </row>
    <row r="1215" spans="1:4" x14ac:dyDescent="0.35">
      <c r="A1215" t="s">
        <v>352</v>
      </c>
      <c r="B1215" t="s">
        <v>28</v>
      </c>
      <c r="C1215" s="17">
        <v>1989</v>
      </c>
      <c r="D1215" s="2">
        <v>0</v>
      </c>
    </row>
    <row r="1216" spans="1:4" x14ac:dyDescent="0.35">
      <c r="A1216" t="s">
        <v>353</v>
      </c>
      <c r="B1216" t="s">
        <v>28</v>
      </c>
      <c r="C1216" s="17">
        <v>1989</v>
      </c>
      <c r="D1216" s="2">
        <v>157.1</v>
      </c>
    </row>
    <row r="1217" spans="1:4" x14ac:dyDescent="0.35">
      <c r="A1217" t="s">
        <v>220</v>
      </c>
      <c r="B1217" t="s">
        <v>28</v>
      </c>
      <c r="C1217" s="17">
        <v>1989</v>
      </c>
      <c r="D1217" s="2">
        <v>5.2</v>
      </c>
    </row>
    <row r="1218" spans="1:4" x14ac:dyDescent="0.35">
      <c r="A1218" t="s">
        <v>102</v>
      </c>
      <c r="B1218" t="s">
        <v>73</v>
      </c>
      <c r="C1218" s="17">
        <v>1989</v>
      </c>
      <c r="D1218">
        <v>273.8</v>
      </c>
    </row>
    <row r="1219" spans="1:4" x14ac:dyDescent="0.35">
      <c r="A1219" t="s">
        <v>127</v>
      </c>
      <c r="B1219" t="s">
        <v>73</v>
      </c>
      <c r="C1219" s="17">
        <v>1989</v>
      </c>
      <c r="D1219">
        <v>259.39999999999998</v>
      </c>
    </row>
    <row r="1220" spans="1:4" x14ac:dyDescent="0.35">
      <c r="A1220" t="s">
        <v>47</v>
      </c>
      <c r="B1220" t="s">
        <v>73</v>
      </c>
      <c r="C1220" s="17">
        <v>1989</v>
      </c>
      <c r="D1220">
        <v>91.3</v>
      </c>
    </row>
    <row r="1221" spans="1:4" x14ac:dyDescent="0.35">
      <c r="A1221" t="s">
        <v>109</v>
      </c>
      <c r="B1221" t="s">
        <v>73</v>
      </c>
      <c r="C1221" s="17">
        <v>1989</v>
      </c>
      <c r="D1221" s="2">
        <v>63.8</v>
      </c>
    </row>
    <row r="1222" spans="1:4" x14ac:dyDescent="0.35">
      <c r="A1222" t="s">
        <v>57</v>
      </c>
      <c r="B1222" t="s">
        <v>73</v>
      </c>
      <c r="C1222" s="17">
        <v>1989</v>
      </c>
      <c r="D1222" s="2">
        <v>78.400000000000006</v>
      </c>
    </row>
    <row r="1223" spans="1:4" x14ac:dyDescent="0.35">
      <c r="A1223" t="s">
        <v>232</v>
      </c>
      <c r="B1223" t="s">
        <v>73</v>
      </c>
      <c r="C1223" s="17">
        <v>1989</v>
      </c>
      <c r="D1223" s="2">
        <v>39.799999999999997</v>
      </c>
    </row>
    <row r="1224" spans="1:4" x14ac:dyDescent="0.35">
      <c r="A1224" t="s">
        <v>113</v>
      </c>
      <c r="B1224" t="s">
        <v>73</v>
      </c>
      <c r="C1224" s="17">
        <v>1989</v>
      </c>
      <c r="D1224" s="2">
        <v>74.5</v>
      </c>
    </row>
    <row r="1225" spans="1:4" x14ac:dyDescent="0.35">
      <c r="A1225" t="s">
        <v>115</v>
      </c>
      <c r="B1225" t="s">
        <v>73</v>
      </c>
      <c r="C1225" s="17">
        <v>1989</v>
      </c>
      <c r="D1225" s="2">
        <v>90.6</v>
      </c>
    </row>
    <row r="1226" spans="1:4" x14ac:dyDescent="0.35">
      <c r="A1226" t="s">
        <v>238</v>
      </c>
      <c r="B1226" t="s">
        <v>73</v>
      </c>
      <c r="C1226" s="17">
        <v>1989</v>
      </c>
      <c r="D1226" s="2">
        <v>15</v>
      </c>
    </row>
    <row r="1227" spans="1:4" x14ac:dyDescent="0.35">
      <c r="A1227" t="s">
        <v>122</v>
      </c>
      <c r="B1227" t="s">
        <v>73</v>
      </c>
      <c r="C1227" s="17">
        <v>1989</v>
      </c>
      <c r="D1227" s="2">
        <v>10.9</v>
      </c>
    </row>
    <row r="1228" spans="1:4" x14ac:dyDescent="0.35">
      <c r="A1228" t="s">
        <v>243</v>
      </c>
      <c r="B1228" t="s">
        <v>28</v>
      </c>
      <c r="C1228">
        <v>1988</v>
      </c>
      <c r="D1228">
        <v>10.199999999999999</v>
      </c>
    </row>
    <row r="1229" spans="1:4" x14ac:dyDescent="0.35">
      <c r="A1229" t="s">
        <v>246</v>
      </c>
      <c r="B1229" t="s">
        <v>28</v>
      </c>
      <c r="C1229">
        <v>1988</v>
      </c>
      <c r="D1229">
        <v>0</v>
      </c>
    </row>
    <row r="1230" spans="1:4" x14ac:dyDescent="0.35">
      <c r="A1230" t="s">
        <v>353</v>
      </c>
      <c r="B1230" t="s">
        <v>28</v>
      </c>
      <c r="C1230">
        <v>1988</v>
      </c>
      <c r="D1230">
        <v>104.3</v>
      </c>
    </row>
    <row r="1231" spans="1:4" x14ac:dyDescent="0.35">
      <c r="A1231" t="s">
        <v>220</v>
      </c>
      <c r="B1231" t="s">
        <v>28</v>
      </c>
      <c r="C1231">
        <v>1988</v>
      </c>
      <c r="D1231">
        <v>9.1</v>
      </c>
    </row>
    <row r="1232" spans="1:4" x14ac:dyDescent="0.35">
      <c r="A1232" t="s">
        <v>102</v>
      </c>
      <c r="B1232" t="s">
        <v>73</v>
      </c>
      <c r="C1232">
        <v>1988</v>
      </c>
      <c r="D1232">
        <v>433.7</v>
      </c>
    </row>
    <row r="1233" spans="1:4" x14ac:dyDescent="0.35">
      <c r="A1233" t="s">
        <v>127</v>
      </c>
      <c r="B1233" t="s">
        <v>73</v>
      </c>
      <c r="C1233">
        <v>1988</v>
      </c>
      <c r="D1233">
        <v>263.7</v>
      </c>
    </row>
    <row r="1234" spans="1:4" x14ac:dyDescent="0.35">
      <c r="A1234" t="s">
        <v>119</v>
      </c>
      <c r="B1234" t="s">
        <v>73</v>
      </c>
      <c r="C1234">
        <v>1988</v>
      </c>
      <c r="D1234">
        <v>0</v>
      </c>
    </row>
    <row r="1235" spans="1:4" x14ac:dyDescent="0.35">
      <c r="A1235" t="s">
        <v>109</v>
      </c>
      <c r="B1235" t="s">
        <v>73</v>
      </c>
      <c r="C1235">
        <v>1988</v>
      </c>
      <c r="D1235">
        <v>73</v>
      </c>
    </row>
    <row r="1236" spans="1:4" x14ac:dyDescent="0.35">
      <c r="A1236" t="s">
        <v>57</v>
      </c>
      <c r="B1236" t="s">
        <v>73</v>
      </c>
      <c r="C1236">
        <v>1988</v>
      </c>
      <c r="D1236">
        <v>85.9</v>
      </c>
    </row>
    <row r="1237" spans="1:4" x14ac:dyDescent="0.35">
      <c r="A1237" t="s">
        <v>232</v>
      </c>
      <c r="B1237" t="s">
        <v>73</v>
      </c>
      <c r="C1237">
        <v>1988</v>
      </c>
      <c r="D1237">
        <v>36.4</v>
      </c>
    </row>
    <row r="1238" spans="1:4" x14ac:dyDescent="0.35">
      <c r="A1238" t="s">
        <v>115</v>
      </c>
      <c r="B1238" t="s">
        <v>73</v>
      </c>
      <c r="C1238">
        <v>1988</v>
      </c>
      <c r="D1238">
        <v>65.400000000000006</v>
      </c>
    </row>
    <row r="1239" spans="1:4" x14ac:dyDescent="0.35">
      <c r="A1239" t="s">
        <v>81</v>
      </c>
      <c r="B1239" t="s">
        <v>73</v>
      </c>
      <c r="C1239">
        <v>1988</v>
      </c>
      <c r="D1239">
        <v>7.6</v>
      </c>
    </row>
    <row r="1240" spans="1:4" x14ac:dyDescent="0.35">
      <c r="A1240" t="s">
        <v>65</v>
      </c>
      <c r="B1240" t="s">
        <v>73</v>
      </c>
      <c r="C1240">
        <v>1988</v>
      </c>
      <c r="D1240">
        <v>115.9</v>
      </c>
    </row>
    <row r="1241" spans="1:4" x14ac:dyDescent="0.35">
      <c r="A1241" t="s">
        <v>238</v>
      </c>
      <c r="B1241" t="s">
        <v>73</v>
      </c>
      <c r="C1241">
        <v>1988</v>
      </c>
      <c r="D1241">
        <v>14</v>
      </c>
    </row>
    <row r="1242" spans="1:4" x14ac:dyDescent="0.35">
      <c r="A1242" t="s">
        <v>122</v>
      </c>
      <c r="B1242" t="s">
        <v>73</v>
      </c>
      <c r="C1242">
        <v>1988</v>
      </c>
      <c r="D1242">
        <v>21.6</v>
      </c>
    </row>
    <row r="1243" spans="1:4" x14ac:dyDescent="0.35">
      <c r="A1243" t="s">
        <v>21</v>
      </c>
      <c r="B1243" t="s">
        <v>73</v>
      </c>
      <c r="C1243">
        <v>1988</v>
      </c>
      <c r="D1243">
        <v>6.5</v>
      </c>
    </row>
    <row r="1244" spans="1:4" x14ac:dyDescent="0.35">
      <c r="A1244" t="s">
        <v>243</v>
      </c>
      <c r="B1244" t="s">
        <v>28</v>
      </c>
      <c r="C1244">
        <v>1987</v>
      </c>
      <c r="D1244">
        <v>11.2</v>
      </c>
    </row>
    <row r="1245" spans="1:4" x14ac:dyDescent="0.35">
      <c r="A1245" t="s">
        <v>246</v>
      </c>
      <c r="B1245" t="s">
        <v>28</v>
      </c>
      <c r="C1245">
        <v>1987</v>
      </c>
      <c r="D1245">
        <v>2</v>
      </c>
    </row>
    <row r="1246" spans="1:4" x14ac:dyDescent="0.35">
      <c r="A1246" t="s">
        <v>353</v>
      </c>
      <c r="B1246" t="s">
        <v>28</v>
      </c>
      <c r="C1246">
        <v>1987</v>
      </c>
      <c r="D1246">
        <v>93.5</v>
      </c>
    </row>
    <row r="1247" spans="1:4" x14ac:dyDescent="0.35">
      <c r="A1247" t="s">
        <v>220</v>
      </c>
      <c r="B1247" t="s">
        <v>28</v>
      </c>
      <c r="C1247">
        <v>1987</v>
      </c>
      <c r="D1247">
        <v>0</v>
      </c>
    </row>
    <row r="1248" spans="1:4" x14ac:dyDescent="0.35">
      <c r="A1248" t="s">
        <v>18</v>
      </c>
      <c r="B1248" t="s">
        <v>28</v>
      </c>
      <c r="C1248">
        <v>1987</v>
      </c>
      <c r="D1248" s="11">
        <v>74.2</v>
      </c>
    </row>
    <row r="1249" spans="1:4" x14ac:dyDescent="0.35">
      <c r="A1249" t="s">
        <v>127</v>
      </c>
      <c r="B1249" t="s">
        <v>73</v>
      </c>
      <c r="C1249">
        <v>1987</v>
      </c>
      <c r="D1249">
        <v>181.9</v>
      </c>
    </row>
    <row r="1250" spans="1:4" x14ac:dyDescent="0.35">
      <c r="A1250" t="s">
        <v>119</v>
      </c>
      <c r="B1250" t="s">
        <v>73</v>
      </c>
      <c r="C1250">
        <v>1987</v>
      </c>
      <c r="D1250">
        <v>8.1</v>
      </c>
    </row>
    <row r="1251" spans="1:4" x14ac:dyDescent="0.35">
      <c r="A1251" t="s">
        <v>109</v>
      </c>
      <c r="B1251" t="s">
        <v>73</v>
      </c>
      <c r="C1251">
        <v>1987</v>
      </c>
      <c r="D1251">
        <v>74.2</v>
      </c>
    </row>
    <row r="1252" spans="1:4" x14ac:dyDescent="0.35">
      <c r="A1252" t="s">
        <v>57</v>
      </c>
      <c r="B1252" t="s">
        <v>73</v>
      </c>
      <c r="C1252">
        <v>1987</v>
      </c>
      <c r="D1252">
        <v>37.5</v>
      </c>
    </row>
    <row r="1253" spans="1:4" x14ac:dyDescent="0.35">
      <c r="A1253" t="s">
        <v>232</v>
      </c>
      <c r="B1253" t="s">
        <v>73</v>
      </c>
      <c r="C1253">
        <v>1987</v>
      </c>
      <c r="D1253">
        <v>28.4</v>
      </c>
    </row>
    <row r="1254" spans="1:4" x14ac:dyDescent="0.35">
      <c r="A1254" t="s">
        <v>115</v>
      </c>
      <c r="B1254" t="s">
        <v>73</v>
      </c>
      <c r="C1254">
        <v>1987</v>
      </c>
      <c r="D1254">
        <v>25.9</v>
      </c>
    </row>
    <row r="1255" spans="1:4" x14ac:dyDescent="0.35">
      <c r="A1255" t="s">
        <v>81</v>
      </c>
      <c r="B1255" t="s">
        <v>73</v>
      </c>
      <c r="C1255">
        <v>1987</v>
      </c>
      <c r="D1255">
        <v>1.7</v>
      </c>
    </row>
    <row r="1256" spans="1:4" x14ac:dyDescent="0.35">
      <c r="A1256" t="s">
        <v>65</v>
      </c>
      <c r="B1256" t="s">
        <v>73</v>
      </c>
      <c r="C1256">
        <v>1987</v>
      </c>
      <c r="D1256">
        <v>59.7</v>
      </c>
    </row>
    <row r="1257" spans="1:4" x14ac:dyDescent="0.35">
      <c r="A1257" t="s">
        <v>238</v>
      </c>
      <c r="B1257" t="s">
        <v>73</v>
      </c>
      <c r="C1257">
        <v>1987</v>
      </c>
      <c r="D1257">
        <v>4.5</v>
      </c>
    </row>
    <row r="1258" spans="1:4" x14ac:dyDescent="0.35">
      <c r="A1258" t="s">
        <v>122</v>
      </c>
      <c r="B1258" t="s">
        <v>73</v>
      </c>
      <c r="C1258">
        <v>1987</v>
      </c>
      <c r="D1258">
        <v>18.2</v>
      </c>
    </row>
    <row r="1259" spans="1:4" x14ac:dyDescent="0.35">
      <c r="A1259" t="s">
        <v>21</v>
      </c>
      <c r="B1259" t="s">
        <v>73</v>
      </c>
      <c r="C1259">
        <v>1987</v>
      </c>
      <c r="D1259">
        <v>1.3</v>
      </c>
    </row>
    <row r="1260" spans="1:4" x14ac:dyDescent="0.35">
      <c r="A1260" t="s">
        <v>58</v>
      </c>
      <c r="B1260" t="s">
        <v>73</v>
      </c>
      <c r="C1260">
        <v>1987</v>
      </c>
      <c r="D1260" s="11">
        <v>40.6</v>
      </c>
    </row>
    <row r="1261" spans="1:4" x14ac:dyDescent="0.35">
      <c r="A1261" t="s">
        <v>243</v>
      </c>
      <c r="B1261" t="s">
        <v>28</v>
      </c>
      <c r="C1261">
        <v>1986</v>
      </c>
      <c r="D1261">
        <v>8.4</v>
      </c>
    </row>
    <row r="1262" spans="1:4" x14ac:dyDescent="0.35">
      <c r="A1262" t="s">
        <v>216</v>
      </c>
      <c r="B1262" t="s">
        <v>28</v>
      </c>
      <c r="C1262">
        <v>1986</v>
      </c>
      <c r="D1262">
        <v>45.5</v>
      </c>
    </row>
    <row r="1263" spans="1:4" x14ac:dyDescent="0.35">
      <c r="A1263" t="s">
        <v>356</v>
      </c>
      <c r="B1263" t="s">
        <v>28</v>
      </c>
      <c r="C1263">
        <v>1986</v>
      </c>
      <c r="D1263">
        <v>17.100000000000001</v>
      </c>
    </row>
    <row r="1264" spans="1:4" x14ac:dyDescent="0.35">
      <c r="A1264" t="s">
        <v>175</v>
      </c>
      <c r="B1264" t="s">
        <v>28</v>
      </c>
      <c r="C1264">
        <v>1986</v>
      </c>
      <c r="D1264">
        <v>119.9</v>
      </c>
    </row>
    <row r="1265" spans="1:4" x14ac:dyDescent="0.35">
      <c r="A1265" t="s">
        <v>114</v>
      </c>
      <c r="B1265" t="s">
        <v>28</v>
      </c>
      <c r="C1265">
        <v>1986</v>
      </c>
      <c r="D1265">
        <v>162</v>
      </c>
    </row>
    <row r="1266" spans="1:4" x14ac:dyDescent="0.35">
      <c r="A1266" t="s">
        <v>357</v>
      </c>
      <c r="B1266" t="s">
        <v>28</v>
      </c>
      <c r="C1266">
        <v>1986</v>
      </c>
      <c r="D1266">
        <v>67.400000000000006</v>
      </c>
    </row>
    <row r="1267" spans="1:4" x14ac:dyDescent="0.35">
      <c r="A1267" t="s">
        <v>220</v>
      </c>
      <c r="B1267" t="s">
        <v>28</v>
      </c>
      <c r="C1267">
        <v>1986</v>
      </c>
      <c r="D1267">
        <v>11.6</v>
      </c>
    </row>
    <row r="1268" spans="1:4" x14ac:dyDescent="0.35">
      <c r="A1268" t="s">
        <v>18</v>
      </c>
      <c r="B1268" t="s">
        <v>28</v>
      </c>
      <c r="C1268">
        <v>1986</v>
      </c>
      <c r="D1268">
        <v>63.9</v>
      </c>
    </row>
    <row r="1269" spans="1:4" x14ac:dyDescent="0.35">
      <c r="A1269" t="s">
        <v>105</v>
      </c>
      <c r="B1269" t="s">
        <v>73</v>
      </c>
      <c r="C1269">
        <v>1986</v>
      </c>
      <c r="D1269">
        <v>2.2999999999999998</v>
      </c>
    </row>
    <row r="1270" spans="1:4" x14ac:dyDescent="0.35">
      <c r="A1270" t="s">
        <v>127</v>
      </c>
      <c r="B1270" t="s">
        <v>73</v>
      </c>
      <c r="C1270">
        <v>1986</v>
      </c>
      <c r="D1270">
        <v>252.3</v>
      </c>
    </row>
    <row r="1271" spans="1:4" x14ac:dyDescent="0.35">
      <c r="A1271" t="s">
        <v>119</v>
      </c>
      <c r="B1271" t="s">
        <v>73</v>
      </c>
      <c r="C1271">
        <v>1986</v>
      </c>
      <c r="D1271">
        <v>5.4</v>
      </c>
    </row>
    <row r="1272" spans="1:4" x14ac:dyDescent="0.35">
      <c r="A1272" t="s">
        <v>77</v>
      </c>
      <c r="B1272" t="s">
        <v>73</v>
      </c>
      <c r="C1272">
        <v>1986</v>
      </c>
      <c r="D1272">
        <v>118.2</v>
      </c>
    </row>
    <row r="1273" spans="1:4" x14ac:dyDescent="0.35">
      <c r="A1273" t="s">
        <v>57</v>
      </c>
      <c r="B1273" t="s">
        <v>73</v>
      </c>
      <c r="C1273">
        <v>1986</v>
      </c>
      <c r="D1273">
        <v>20.2</v>
      </c>
    </row>
    <row r="1274" spans="1:4" x14ac:dyDescent="0.35">
      <c r="A1274" t="s">
        <v>232</v>
      </c>
      <c r="B1274" t="s">
        <v>73</v>
      </c>
      <c r="C1274">
        <v>1986</v>
      </c>
      <c r="D1274">
        <v>34.700000000000003</v>
      </c>
    </row>
    <row r="1275" spans="1:4" x14ac:dyDescent="0.35">
      <c r="A1275" t="s">
        <v>358</v>
      </c>
      <c r="B1275" t="s">
        <v>73</v>
      </c>
      <c r="C1275">
        <v>1986</v>
      </c>
      <c r="D1275">
        <v>29.6</v>
      </c>
    </row>
    <row r="1276" spans="1:4" x14ac:dyDescent="0.35">
      <c r="A1276" t="s">
        <v>115</v>
      </c>
      <c r="B1276" t="s">
        <v>73</v>
      </c>
      <c r="C1276">
        <v>1986</v>
      </c>
      <c r="D1276">
        <v>79.3</v>
      </c>
    </row>
    <row r="1277" spans="1:4" x14ac:dyDescent="0.35">
      <c r="A1277" t="s">
        <v>81</v>
      </c>
      <c r="B1277" t="s">
        <v>73</v>
      </c>
      <c r="C1277">
        <v>1986</v>
      </c>
      <c r="D1277">
        <v>2.6</v>
      </c>
    </row>
    <row r="1278" spans="1:4" x14ac:dyDescent="0.35">
      <c r="A1278" t="s">
        <v>65</v>
      </c>
      <c r="B1278" t="s">
        <v>73</v>
      </c>
      <c r="C1278">
        <v>1986</v>
      </c>
      <c r="D1278">
        <v>60.6</v>
      </c>
    </row>
    <row r="1279" spans="1:4" x14ac:dyDescent="0.35">
      <c r="A1279" t="s">
        <v>238</v>
      </c>
      <c r="B1279" t="s">
        <v>73</v>
      </c>
      <c r="C1279">
        <v>1986</v>
      </c>
      <c r="D1279">
        <v>10</v>
      </c>
    </row>
    <row r="1280" spans="1:4" x14ac:dyDescent="0.35">
      <c r="A1280" t="s">
        <v>122</v>
      </c>
      <c r="B1280" t="s">
        <v>73</v>
      </c>
      <c r="C1280">
        <v>1986</v>
      </c>
      <c r="D1280">
        <v>38.299999999999997</v>
      </c>
    </row>
    <row r="1281" spans="1:4" x14ac:dyDescent="0.35">
      <c r="A1281" t="s">
        <v>207</v>
      </c>
      <c r="B1281" t="s">
        <v>28</v>
      </c>
      <c r="C1281">
        <v>1985</v>
      </c>
      <c r="D1281">
        <v>70.5</v>
      </c>
    </row>
    <row r="1282" spans="1:4" x14ac:dyDescent="0.35">
      <c r="A1282" t="s">
        <v>243</v>
      </c>
      <c r="B1282" t="s">
        <v>28</v>
      </c>
      <c r="C1282">
        <v>1985</v>
      </c>
      <c r="D1282">
        <v>13</v>
      </c>
    </row>
    <row r="1283" spans="1:4" x14ac:dyDescent="0.35">
      <c r="A1283" t="s">
        <v>175</v>
      </c>
      <c r="B1283" t="s">
        <v>28</v>
      </c>
      <c r="C1283">
        <v>1985</v>
      </c>
      <c r="D1283">
        <v>70.599999999999994</v>
      </c>
    </row>
    <row r="1284" spans="1:4" x14ac:dyDescent="0.35">
      <c r="A1284" t="s">
        <v>357</v>
      </c>
      <c r="B1284" t="s">
        <v>28</v>
      </c>
      <c r="C1284">
        <v>1985</v>
      </c>
      <c r="D1284">
        <v>25.2</v>
      </c>
    </row>
    <row r="1285" spans="1:4" x14ac:dyDescent="0.35">
      <c r="A1285" t="s">
        <v>220</v>
      </c>
      <c r="B1285" t="s">
        <v>28</v>
      </c>
      <c r="C1285">
        <v>1985</v>
      </c>
      <c r="D1285">
        <v>15.1</v>
      </c>
    </row>
    <row r="1286" spans="1:4" x14ac:dyDescent="0.35">
      <c r="A1286" t="s">
        <v>127</v>
      </c>
      <c r="B1286" t="s">
        <v>73</v>
      </c>
      <c r="C1286">
        <v>1985</v>
      </c>
      <c r="D1286">
        <v>20.100000000000001</v>
      </c>
    </row>
    <row r="1287" spans="1:4" x14ac:dyDescent="0.35">
      <c r="A1287" t="s">
        <v>119</v>
      </c>
      <c r="B1287" t="s">
        <v>73</v>
      </c>
      <c r="C1287">
        <v>1985</v>
      </c>
      <c r="D1287">
        <v>7.9</v>
      </c>
    </row>
    <row r="1288" spans="1:4" x14ac:dyDescent="0.35">
      <c r="A1288" t="s">
        <v>77</v>
      </c>
      <c r="B1288" t="s">
        <v>73</v>
      </c>
      <c r="C1288">
        <v>1985</v>
      </c>
      <c r="D1288">
        <v>40.799999999999997</v>
      </c>
    </row>
    <row r="1289" spans="1:4" x14ac:dyDescent="0.35">
      <c r="A1289" t="s">
        <v>57</v>
      </c>
      <c r="B1289" t="s">
        <v>73</v>
      </c>
      <c r="C1289">
        <v>1985</v>
      </c>
      <c r="D1289">
        <v>25.8</v>
      </c>
    </row>
    <row r="1290" spans="1:4" x14ac:dyDescent="0.35">
      <c r="A1290" t="s">
        <v>232</v>
      </c>
      <c r="B1290" t="s">
        <v>73</v>
      </c>
      <c r="C1290">
        <v>1985</v>
      </c>
      <c r="D1290">
        <v>44.8</v>
      </c>
    </row>
    <row r="1291" spans="1:4" x14ac:dyDescent="0.35">
      <c r="A1291" t="s">
        <v>358</v>
      </c>
      <c r="B1291" t="s">
        <v>73</v>
      </c>
      <c r="C1291">
        <v>1985</v>
      </c>
      <c r="D1291">
        <v>18.2</v>
      </c>
    </row>
    <row r="1292" spans="1:4" x14ac:dyDescent="0.35">
      <c r="A1292" t="s">
        <v>115</v>
      </c>
      <c r="B1292" t="s">
        <v>73</v>
      </c>
      <c r="C1292">
        <v>1985</v>
      </c>
      <c r="D1292">
        <v>33.4</v>
      </c>
    </row>
    <row r="1293" spans="1:4" x14ac:dyDescent="0.35">
      <c r="A1293" t="s">
        <v>81</v>
      </c>
      <c r="B1293" t="s">
        <v>73</v>
      </c>
      <c r="C1293">
        <v>1985</v>
      </c>
      <c r="D1293">
        <v>7.4</v>
      </c>
    </row>
    <row r="1294" spans="1:4" x14ac:dyDescent="0.35">
      <c r="A1294" t="s">
        <v>65</v>
      </c>
      <c r="B1294" t="s">
        <v>73</v>
      </c>
      <c r="C1294">
        <v>1985</v>
      </c>
      <c r="D1294">
        <v>114.2</v>
      </c>
    </row>
    <row r="1295" spans="1:4" x14ac:dyDescent="0.35">
      <c r="A1295" t="s">
        <v>238</v>
      </c>
      <c r="B1295" t="s">
        <v>73</v>
      </c>
      <c r="C1295">
        <v>1985</v>
      </c>
      <c r="D1295">
        <v>5.8</v>
      </c>
    </row>
    <row r="1296" spans="1:4" x14ac:dyDescent="0.35">
      <c r="A1296" t="s">
        <v>122</v>
      </c>
      <c r="B1296" t="s">
        <v>73</v>
      </c>
      <c r="C1296">
        <v>1985</v>
      </c>
      <c r="D1296">
        <v>38.1</v>
      </c>
    </row>
    <row r="1297" spans="1:4" x14ac:dyDescent="0.35">
      <c r="A1297" t="s">
        <v>207</v>
      </c>
      <c r="B1297" t="s">
        <v>28</v>
      </c>
      <c r="C1297">
        <v>1984</v>
      </c>
      <c r="D1297">
        <v>55.4</v>
      </c>
    </row>
    <row r="1298" spans="1:4" x14ac:dyDescent="0.35">
      <c r="A1298" t="s">
        <v>243</v>
      </c>
      <c r="B1298" t="s">
        <v>28</v>
      </c>
      <c r="C1298">
        <v>1984</v>
      </c>
      <c r="D1298">
        <v>7.7</v>
      </c>
    </row>
    <row r="1299" spans="1:4" x14ac:dyDescent="0.35">
      <c r="A1299" t="s">
        <v>216</v>
      </c>
      <c r="B1299" t="s">
        <v>28</v>
      </c>
      <c r="C1299">
        <v>1984</v>
      </c>
      <c r="D1299">
        <v>76.5</v>
      </c>
    </row>
    <row r="1300" spans="1:4" x14ac:dyDescent="0.35">
      <c r="A1300" t="s">
        <v>175</v>
      </c>
      <c r="B1300" t="s">
        <v>28</v>
      </c>
      <c r="C1300">
        <v>1984</v>
      </c>
      <c r="D1300">
        <v>44.9</v>
      </c>
    </row>
    <row r="1301" spans="1:4" x14ac:dyDescent="0.35">
      <c r="A1301" t="s">
        <v>353</v>
      </c>
      <c r="B1301" t="s">
        <v>28</v>
      </c>
      <c r="C1301">
        <v>1984</v>
      </c>
    </row>
    <row r="1302" spans="1:4" x14ac:dyDescent="0.35">
      <c r="A1302" t="s">
        <v>220</v>
      </c>
      <c r="B1302" t="s">
        <v>28</v>
      </c>
      <c r="C1302">
        <v>1984</v>
      </c>
      <c r="D1302">
        <v>13.9</v>
      </c>
    </row>
    <row r="1303" spans="1:4" x14ac:dyDescent="0.35">
      <c r="A1303" t="s">
        <v>104</v>
      </c>
      <c r="B1303" t="s">
        <v>73</v>
      </c>
      <c r="C1303">
        <v>1984</v>
      </c>
      <c r="D1303">
        <v>9.8000000000000007</v>
      </c>
    </row>
    <row r="1304" spans="1:4" x14ac:dyDescent="0.35">
      <c r="A1304" t="s">
        <v>359</v>
      </c>
      <c r="B1304" t="s">
        <v>73</v>
      </c>
      <c r="C1304">
        <v>1984</v>
      </c>
    </row>
    <row r="1305" spans="1:4" x14ac:dyDescent="0.35">
      <c r="A1305" t="s">
        <v>124</v>
      </c>
      <c r="B1305" t="s">
        <v>73</v>
      </c>
      <c r="C1305">
        <v>1984</v>
      </c>
      <c r="D1305">
        <v>30.4</v>
      </c>
    </row>
    <row r="1306" spans="1:4" x14ac:dyDescent="0.35">
      <c r="A1306" t="s">
        <v>127</v>
      </c>
      <c r="B1306" t="s">
        <v>73</v>
      </c>
      <c r="C1306">
        <v>1984</v>
      </c>
      <c r="D1306">
        <v>19</v>
      </c>
    </row>
    <row r="1307" spans="1:4" x14ac:dyDescent="0.35">
      <c r="A1307" t="s">
        <v>119</v>
      </c>
      <c r="B1307" t="s">
        <v>73</v>
      </c>
      <c r="C1307">
        <v>1984</v>
      </c>
      <c r="D1307">
        <v>33.700000000000003</v>
      </c>
    </row>
    <row r="1308" spans="1:4" x14ac:dyDescent="0.35">
      <c r="A1308" t="s">
        <v>109</v>
      </c>
      <c r="B1308" t="s">
        <v>73</v>
      </c>
      <c r="C1308">
        <v>1984</v>
      </c>
      <c r="D1308">
        <v>96.6</v>
      </c>
    </row>
    <row r="1309" spans="1:4" x14ac:dyDescent="0.35">
      <c r="A1309" t="s">
        <v>77</v>
      </c>
      <c r="B1309" t="s">
        <v>73</v>
      </c>
      <c r="C1309">
        <v>1984</v>
      </c>
      <c r="D1309">
        <v>0.8</v>
      </c>
    </row>
    <row r="1310" spans="1:4" x14ac:dyDescent="0.35">
      <c r="A1310" t="s">
        <v>358</v>
      </c>
      <c r="B1310" t="s">
        <v>73</v>
      </c>
      <c r="C1310">
        <v>1984</v>
      </c>
      <c r="D1310">
        <v>15.5</v>
      </c>
    </row>
    <row r="1311" spans="1:4" x14ac:dyDescent="0.35">
      <c r="A1311" t="s">
        <v>232</v>
      </c>
      <c r="B1311" t="s">
        <v>73</v>
      </c>
      <c r="C1311">
        <v>1984</v>
      </c>
      <c r="D1311">
        <v>70.7</v>
      </c>
    </row>
    <row r="1312" spans="1:4" x14ac:dyDescent="0.35">
      <c r="A1312" t="s">
        <v>81</v>
      </c>
      <c r="B1312" t="s">
        <v>73</v>
      </c>
      <c r="C1312">
        <v>1984</v>
      </c>
    </row>
    <row r="1313" spans="1:4" x14ac:dyDescent="0.35">
      <c r="A1313" t="s">
        <v>65</v>
      </c>
      <c r="B1313" t="s">
        <v>73</v>
      </c>
      <c r="C1313">
        <v>1984</v>
      </c>
      <c r="D1313">
        <v>82.4</v>
      </c>
    </row>
    <row r="1314" spans="1:4" x14ac:dyDescent="0.35">
      <c r="A1314" t="s">
        <v>238</v>
      </c>
      <c r="B1314" t="s">
        <v>73</v>
      </c>
      <c r="C1314">
        <v>1984</v>
      </c>
      <c r="D1314">
        <v>0.5</v>
      </c>
    </row>
    <row r="1315" spans="1:4" x14ac:dyDescent="0.35">
      <c r="A1315" t="s">
        <v>122</v>
      </c>
      <c r="B1315" t="s">
        <v>73</v>
      </c>
      <c r="C1315">
        <v>1984</v>
      </c>
      <c r="D1315">
        <v>36.1</v>
      </c>
    </row>
    <row r="1316" spans="1:4" x14ac:dyDescent="0.35">
      <c r="A1316" t="s">
        <v>207</v>
      </c>
      <c r="B1316" t="s">
        <v>28</v>
      </c>
      <c r="C1316">
        <v>1983</v>
      </c>
      <c r="D1316">
        <v>87.9</v>
      </c>
    </row>
    <row r="1317" spans="1:4" x14ac:dyDescent="0.35">
      <c r="A1317" t="s">
        <v>243</v>
      </c>
      <c r="B1317" t="s">
        <v>28</v>
      </c>
      <c r="C1317">
        <v>1983</v>
      </c>
    </row>
    <row r="1318" spans="1:4" x14ac:dyDescent="0.35">
      <c r="A1318" t="s">
        <v>216</v>
      </c>
      <c r="B1318" t="s">
        <v>28</v>
      </c>
      <c r="C1318">
        <v>1983</v>
      </c>
      <c r="D1318">
        <v>72.3</v>
      </c>
    </row>
    <row r="1319" spans="1:4" x14ac:dyDescent="0.35">
      <c r="A1319" t="s">
        <v>175</v>
      </c>
      <c r="B1319" t="s">
        <v>28</v>
      </c>
      <c r="C1319">
        <v>1983</v>
      </c>
      <c r="D1319">
        <v>57.5</v>
      </c>
    </row>
    <row r="1320" spans="1:4" x14ac:dyDescent="0.35">
      <c r="A1320" t="s">
        <v>353</v>
      </c>
      <c r="B1320" t="s">
        <v>28</v>
      </c>
      <c r="C1320">
        <v>1983</v>
      </c>
      <c r="D1320">
        <v>3.9</v>
      </c>
    </row>
    <row r="1321" spans="1:4" x14ac:dyDescent="0.35">
      <c r="A1321" t="s">
        <v>220</v>
      </c>
      <c r="B1321" t="s">
        <v>28</v>
      </c>
      <c r="C1321">
        <v>1983</v>
      </c>
      <c r="D1321">
        <v>37.299999999999997</v>
      </c>
    </row>
    <row r="1322" spans="1:4" x14ac:dyDescent="0.35">
      <c r="A1322" t="s">
        <v>104</v>
      </c>
      <c r="B1322" t="s">
        <v>73</v>
      </c>
      <c r="C1322">
        <v>1983</v>
      </c>
      <c r="D1322">
        <v>20.9</v>
      </c>
    </row>
    <row r="1323" spans="1:4" x14ac:dyDescent="0.35">
      <c r="A1323" t="s">
        <v>359</v>
      </c>
      <c r="B1323" t="s">
        <v>73</v>
      </c>
      <c r="C1323">
        <v>1983</v>
      </c>
      <c r="D1323">
        <v>84.7</v>
      </c>
    </row>
    <row r="1324" spans="1:4" x14ac:dyDescent="0.35">
      <c r="A1324" t="s">
        <v>124</v>
      </c>
      <c r="B1324" t="s">
        <v>73</v>
      </c>
      <c r="C1324">
        <v>1983</v>
      </c>
      <c r="D1324">
        <v>15.9</v>
      </c>
    </row>
    <row r="1325" spans="1:4" x14ac:dyDescent="0.35">
      <c r="A1325" t="s">
        <v>127</v>
      </c>
      <c r="B1325" t="s">
        <v>73</v>
      </c>
      <c r="C1325">
        <v>1983</v>
      </c>
      <c r="D1325">
        <v>9.5</v>
      </c>
    </row>
    <row r="1326" spans="1:4" x14ac:dyDescent="0.35">
      <c r="A1326" t="s">
        <v>119</v>
      </c>
      <c r="B1326" t="s">
        <v>73</v>
      </c>
      <c r="C1326">
        <v>1983</v>
      </c>
      <c r="D1326">
        <v>20.6</v>
      </c>
    </row>
    <row r="1327" spans="1:4" x14ac:dyDescent="0.35">
      <c r="A1327" t="s">
        <v>109</v>
      </c>
      <c r="B1327" t="s">
        <v>73</v>
      </c>
      <c r="C1327">
        <v>1983</v>
      </c>
      <c r="D1327">
        <v>121.3</v>
      </c>
    </row>
    <row r="1328" spans="1:4" x14ac:dyDescent="0.35">
      <c r="A1328" t="s">
        <v>77</v>
      </c>
      <c r="B1328" t="s">
        <v>73</v>
      </c>
      <c r="C1328">
        <v>1983</v>
      </c>
    </row>
    <row r="1329" spans="1:4" x14ac:dyDescent="0.35">
      <c r="A1329" t="s">
        <v>358</v>
      </c>
      <c r="B1329" t="s">
        <v>73</v>
      </c>
      <c r="C1329">
        <v>1983</v>
      </c>
      <c r="D1329">
        <v>8.6</v>
      </c>
    </row>
    <row r="1330" spans="1:4" x14ac:dyDescent="0.35">
      <c r="A1330" t="s">
        <v>232</v>
      </c>
      <c r="B1330" t="s">
        <v>73</v>
      </c>
      <c r="C1330">
        <v>1983</v>
      </c>
    </row>
    <row r="1331" spans="1:4" x14ac:dyDescent="0.35">
      <c r="A1331" t="s">
        <v>81</v>
      </c>
      <c r="B1331" t="s">
        <v>73</v>
      </c>
      <c r="C1331">
        <v>1983</v>
      </c>
      <c r="D1331">
        <v>7.7</v>
      </c>
    </row>
    <row r="1332" spans="1:4" x14ac:dyDescent="0.35">
      <c r="A1332" t="s">
        <v>65</v>
      </c>
      <c r="B1332" t="s">
        <v>73</v>
      </c>
      <c r="C1332">
        <v>1983</v>
      </c>
      <c r="D1332">
        <v>82.7</v>
      </c>
    </row>
    <row r="1333" spans="1:4" x14ac:dyDescent="0.35">
      <c r="A1333" t="s">
        <v>238</v>
      </c>
      <c r="B1333" t="s">
        <v>73</v>
      </c>
      <c r="C1333">
        <v>1983</v>
      </c>
      <c r="D1333">
        <v>1.3</v>
      </c>
    </row>
    <row r="1334" spans="1:4" x14ac:dyDescent="0.35">
      <c r="A1334" t="s">
        <v>122</v>
      </c>
      <c r="B1334" t="s">
        <v>73</v>
      </c>
      <c r="C1334">
        <v>1983</v>
      </c>
      <c r="D1334">
        <v>45.5</v>
      </c>
    </row>
    <row r="1335" spans="1:4" x14ac:dyDescent="0.35">
      <c r="A1335" t="s">
        <v>207</v>
      </c>
      <c r="B1335" t="s">
        <v>28</v>
      </c>
      <c r="C1335" s="11">
        <v>1982</v>
      </c>
      <c r="D1335" s="11">
        <v>97.1</v>
      </c>
    </row>
    <row r="1336" spans="1:4" x14ac:dyDescent="0.35">
      <c r="A1336" t="s">
        <v>216</v>
      </c>
      <c r="B1336" t="s">
        <v>28</v>
      </c>
      <c r="C1336" s="11">
        <v>1982</v>
      </c>
      <c r="D1336">
        <v>44.7</v>
      </c>
    </row>
    <row r="1337" spans="1:4" x14ac:dyDescent="0.35">
      <c r="A1337" t="s">
        <v>243</v>
      </c>
      <c r="B1337" t="s">
        <v>28</v>
      </c>
      <c r="C1337" s="11">
        <v>1982</v>
      </c>
      <c r="D1337">
        <v>30.1</v>
      </c>
    </row>
    <row r="1338" spans="1:4" x14ac:dyDescent="0.35">
      <c r="A1338" t="s">
        <v>121</v>
      </c>
      <c r="B1338" t="s">
        <v>28</v>
      </c>
      <c r="C1338" s="11">
        <v>1982</v>
      </c>
      <c r="D1338">
        <v>24</v>
      </c>
    </row>
    <row r="1339" spans="1:4" x14ac:dyDescent="0.35">
      <c r="A1339" t="s">
        <v>175</v>
      </c>
      <c r="B1339" t="s">
        <v>28</v>
      </c>
      <c r="C1339" s="11">
        <v>1982</v>
      </c>
      <c r="D1339">
        <v>71.099999999999994</v>
      </c>
    </row>
    <row r="1340" spans="1:4" x14ac:dyDescent="0.35">
      <c r="A1340" t="s">
        <v>220</v>
      </c>
      <c r="B1340" t="s">
        <v>28</v>
      </c>
      <c r="C1340" s="11">
        <v>1982</v>
      </c>
      <c r="D1340">
        <v>24</v>
      </c>
    </row>
    <row r="1341" spans="1:4" x14ac:dyDescent="0.35">
      <c r="A1341" t="s">
        <v>103</v>
      </c>
      <c r="B1341" t="s">
        <v>73</v>
      </c>
      <c r="C1341" s="11">
        <v>1982</v>
      </c>
      <c r="D1341">
        <v>194.2</v>
      </c>
    </row>
    <row r="1342" spans="1:4" x14ac:dyDescent="0.35">
      <c r="A1342" t="s">
        <v>104</v>
      </c>
      <c r="B1342" t="s">
        <v>73</v>
      </c>
      <c r="C1342" s="11">
        <v>1982</v>
      </c>
      <c r="D1342">
        <v>25.5</v>
      </c>
    </row>
    <row r="1343" spans="1:4" x14ac:dyDescent="0.35">
      <c r="A1343" t="s">
        <v>124</v>
      </c>
      <c r="B1343" t="s">
        <v>73</v>
      </c>
      <c r="C1343" s="11">
        <v>1982</v>
      </c>
      <c r="D1343">
        <v>42.1</v>
      </c>
    </row>
    <row r="1344" spans="1:4" x14ac:dyDescent="0.35">
      <c r="A1344" t="s">
        <v>127</v>
      </c>
      <c r="B1344" t="s">
        <v>73</v>
      </c>
      <c r="C1344" s="11">
        <v>1982</v>
      </c>
      <c r="D1344">
        <v>234.3</v>
      </c>
    </row>
    <row r="1345" spans="1:4" x14ac:dyDescent="0.35">
      <c r="A1345" t="s">
        <v>126</v>
      </c>
      <c r="B1345" t="s">
        <v>73</v>
      </c>
      <c r="C1345" s="11">
        <v>1982</v>
      </c>
      <c r="D1345">
        <v>45.1</v>
      </c>
    </row>
    <row r="1346" spans="1:4" x14ac:dyDescent="0.35">
      <c r="A1346" t="s">
        <v>358</v>
      </c>
      <c r="B1346" t="s">
        <v>73</v>
      </c>
      <c r="C1346" s="11">
        <v>1982</v>
      </c>
      <c r="D1346">
        <v>24</v>
      </c>
    </row>
    <row r="1347" spans="1:4" x14ac:dyDescent="0.35">
      <c r="A1347" t="s">
        <v>81</v>
      </c>
      <c r="B1347" t="s">
        <v>73</v>
      </c>
      <c r="C1347" s="11">
        <v>1982</v>
      </c>
      <c r="D1347">
        <v>70</v>
      </c>
    </row>
    <row r="1348" spans="1:4" x14ac:dyDescent="0.35">
      <c r="A1348" t="s">
        <v>65</v>
      </c>
      <c r="B1348" t="s">
        <v>73</v>
      </c>
      <c r="C1348" s="11">
        <v>1982</v>
      </c>
      <c r="D1348">
        <v>111.7</v>
      </c>
    </row>
    <row r="1349" spans="1:4" x14ac:dyDescent="0.35">
      <c r="A1349" t="s">
        <v>207</v>
      </c>
      <c r="B1349" t="s">
        <v>28</v>
      </c>
      <c r="C1349" s="11">
        <v>1981</v>
      </c>
      <c r="D1349" s="11">
        <v>96.7</v>
      </c>
    </row>
    <row r="1350" spans="1:4" x14ac:dyDescent="0.35">
      <c r="A1350" t="s">
        <v>201</v>
      </c>
      <c r="B1350" t="s">
        <v>28</v>
      </c>
      <c r="C1350" s="11">
        <v>1981</v>
      </c>
      <c r="D1350">
        <v>123.1</v>
      </c>
    </row>
    <row r="1351" spans="1:4" x14ac:dyDescent="0.35">
      <c r="A1351" t="s">
        <v>216</v>
      </c>
      <c r="B1351" t="s">
        <v>28</v>
      </c>
      <c r="C1351" s="11">
        <v>1981</v>
      </c>
      <c r="D1351">
        <v>36.299999999999997</v>
      </c>
    </row>
    <row r="1352" spans="1:4" x14ac:dyDescent="0.35">
      <c r="A1352" t="s">
        <v>243</v>
      </c>
      <c r="B1352" t="s">
        <v>28</v>
      </c>
      <c r="C1352" s="11">
        <v>1981</v>
      </c>
      <c r="D1352">
        <v>27</v>
      </c>
    </row>
    <row r="1353" spans="1:4" x14ac:dyDescent="0.35">
      <c r="A1353" t="s">
        <v>121</v>
      </c>
      <c r="B1353" t="s">
        <v>28</v>
      </c>
      <c r="C1353" s="11">
        <v>1981</v>
      </c>
      <c r="D1353">
        <v>97.5</v>
      </c>
    </row>
    <row r="1354" spans="1:4" x14ac:dyDescent="0.35">
      <c r="A1354" t="s">
        <v>175</v>
      </c>
      <c r="B1354" t="s">
        <v>28</v>
      </c>
      <c r="C1354" s="11">
        <v>1981</v>
      </c>
      <c r="D1354">
        <v>80.099999999999994</v>
      </c>
    </row>
    <row r="1355" spans="1:4" x14ac:dyDescent="0.35">
      <c r="A1355" t="s">
        <v>208</v>
      </c>
      <c r="B1355" t="s">
        <v>28</v>
      </c>
      <c r="C1355" s="11">
        <v>1981</v>
      </c>
      <c r="D1355">
        <v>29.9</v>
      </c>
    </row>
    <row r="1356" spans="1:4" x14ac:dyDescent="0.35">
      <c r="A1356" t="s">
        <v>104</v>
      </c>
      <c r="B1356" t="s">
        <v>73</v>
      </c>
      <c r="C1356" s="11">
        <v>1981</v>
      </c>
      <c r="D1356">
        <v>24</v>
      </c>
    </row>
    <row r="1357" spans="1:4" x14ac:dyDescent="0.35">
      <c r="A1357" t="s">
        <v>127</v>
      </c>
      <c r="B1357" t="s">
        <v>73</v>
      </c>
      <c r="C1357" s="11">
        <v>1981</v>
      </c>
      <c r="D1357">
        <v>149.19999999999999</v>
      </c>
    </row>
    <row r="1358" spans="1:4" x14ac:dyDescent="0.35">
      <c r="A1358" t="s">
        <v>111</v>
      </c>
      <c r="B1358" t="s">
        <v>73</v>
      </c>
      <c r="C1358" s="11">
        <v>1981</v>
      </c>
      <c r="D1358">
        <v>322.7</v>
      </c>
    </row>
    <row r="1359" spans="1:4" x14ac:dyDescent="0.35">
      <c r="A1359" t="s">
        <v>105</v>
      </c>
      <c r="B1359" t="s">
        <v>73</v>
      </c>
      <c r="C1359" s="11">
        <v>1981</v>
      </c>
      <c r="D1359" s="11">
        <v>307.3</v>
      </c>
    </row>
    <row r="1360" spans="1:4" x14ac:dyDescent="0.35">
      <c r="A1360" t="s">
        <v>358</v>
      </c>
      <c r="B1360" t="s">
        <v>73</v>
      </c>
      <c r="C1360" s="11">
        <v>1981</v>
      </c>
      <c r="D1360">
        <v>24</v>
      </c>
    </row>
    <row r="1361" spans="1:4" x14ac:dyDescent="0.35">
      <c r="A1361" t="s">
        <v>81</v>
      </c>
      <c r="B1361" t="s">
        <v>73</v>
      </c>
      <c r="C1361" s="11">
        <v>1981</v>
      </c>
      <c r="D1361">
        <v>49.7</v>
      </c>
    </row>
    <row r="1362" spans="1:4" x14ac:dyDescent="0.35">
      <c r="A1362" t="s">
        <v>65</v>
      </c>
      <c r="B1362" t="s">
        <v>73</v>
      </c>
      <c r="C1362" s="11">
        <v>1981</v>
      </c>
      <c r="D1362">
        <v>318.3</v>
      </c>
    </row>
    <row r="1363" spans="1:4" x14ac:dyDescent="0.35">
      <c r="A1363" t="s">
        <v>66</v>
      </c>
      <c r="B1363" t="s">
        <v>73</v>
      </c>
      <c r="C1363" s="11">
        <v>1981</v>
      </c>
      <c r="D1363">
        <v>24</v>
      </c>
    </row>
    <row r="1364" spans="1:4" x14ac:dyDescent="0.35">
      <c r="A1364" t="s">
        <v>207</v>
      </c>
      <c r="B1364" t="s">
        <v>28</v>
      </c>
      <c r="C1364" s="11">
        <v>1980</v>
      </c>
      <c r="D1364" s="11">
        <v>94.4</v>
      </c>
    </row>
    <row r="1365" spans="1:4" x14ac:dyDescent="0.35">
      <c r="A1365" t="s">
        <v>201</v>
      </c>
      <c r="B1365" t="s">
        <v>28</v>
      </c>
      <c r="C1365" s="11">
        <v>1980</v>
      </c>
      <c r="D1365">
        <v>219.2</v>
      </c>
    </row>
    <row r="1366" spans="1:4" x14ac:dyDescent="0.35">
      <c r="A1366" t="s">
        <v>243</v>
      </c>
      <c r="B1366" t="s">
        <v>28</v>
      </c>
      <c r="C1366" s="11">
        <v>1980</v>
      </c>
      <c r="D1366">
        <v>24</v>
      </c>
    </row>
    <row r="1367" spans="1:4" x14ac:dyDescent="0.35">
      <c r="A1367" t="s">
        <v>121</v>
      </c>
      <c r="B1367" t="s">
        <v>28</v>
      </c>
      <c r="C1367" s="11">
        <v>1980</v>
      </c>
      <c r="D1367">
        <v>24</v>
      </c>
    </row>
    <row r="1368" spans="1:4" x14ac:dyDescent="0.35">
      <c r="A1368" t="s">
        <v>175</v>
      </c>
      <c r="B1368" t="s">
        <v>28</v>
      </c>
      <c r="C1368" s="11">
        <v>1980</v>
      </c>
      <c r="D1368">
        <v>77.599999999999994</v>
      </c>
    </row>
    <row r="1369" spans="1:4" x14ac:dyDescent="0.35">
      <c r="A1369" t="s">
        <v>208</v>
      </c>
      <c r="B1369" t="s">
        <v>28</v>
      </c>
      <c r="C1369" s="11">
        <v>1980</v>
      </c>
      <c r="D1369">
        <v>43.7</v>
      </c>
    </row>
    <row r="1370" spans="1:4" x14ac:dyDescent="0.35">
      <c r="A1370" t="s">
        <v>360</v>
      </c>
      <c r="B1370" t="s">
        <v>28</v>
      </c>
      <c r="C1370" s="11">
        <v>1980</v>
      </c>
      <c r="D1370">
        <v>79.5</v>
      </c>
    </row>
    <row r="1371" spans="1:4" x14ac:dyDescent="0.35">
      <c r="A1371" t="s">
        <v>202</v>
      </c>
      <c r="B1371" t="s">
        <v>73</v>
      </c>
      <c r="C1371" s="11">
        <v>1980</v>
      </c>
      <c r="D1371" s="11">
        <v>205.5</v>
      </c>
    </row>
    <row r="1372" spans="1:4" x14ac:dyDescent="0.35">
      <c r="A1372" t="s">
        <v>124</v>
      </c>
      <c r="B1372" t="s">
        <v>73</v>
      </c>
      <c r="C1372" s="11">
        <v>1980</v>
      </c>
      <c r="D1372">
        <v>24</v>
      </c>
    </row>
    <row r="1373" spans="1:4" x14ac:dyDescent="0.35">
      <c r="A1373" t="s">
        <v>127</v>
      </c>
      <c r="B1373" t="s">
        <v>73</v>
      </c>
      <c r="C1373" s="11">
        <v>1980</v>
      </c>
      <c r="D1373">
        <v>143.80000000000001</v>
      </c>
    </row>
    <row r="1374" spans="1:4" x14ac:dyDescent="0.35">
      <c r="A1374" t="s">
        <v>126</v>
      </c>
      <c r="B1374" t="s">
        <v>73</v>
      </c>
      <c r="C1374" s="11">
        <v>1980</v>
      </c>
      <c r="D1374">
        <v>24</v>
      </c>
    </row>
    <row r="1375" spans="1:4" x14ac:dyDescent="0.35">
      <c r="A1375" t="s">
        <v>81</v>
      </c>
      <c r="B1375" t="s">
        <v>73</v>
      </c>
      <c r="C1375" s="11">
        <v>1980</v>
      </c>
      <c r="D1375">
        <v>108.3</v>
      </c>
    </row>
    <row r="1376" spans="1:4" x14ac:dyDescent="0.35">
      <c r="A1376" t="s">
        <v>66</v>
      </c>
      <c r="B1376" t="s">
        <v>73</v>
      </c>
      <c r="C1376" s="11">
        <v>1980</v>
      </c>
      <c r="D1376">
        <v>24</v>
      </c>
    </row>
    <row r="1377" spans="1:4" x14ac:dyDescent="0.35">
      <c r="A1377" t="s">
        <v>362</v>
      </c>
      <c r="B1377" t="s">
        <v>73</v>
      </c>
      <c r="C1377" s="11">
        <v>1980</v>
      </c>
      <c r="D1377">
        <v>24</v>
      </c>
    </row>
    <row r="1378" spans="1:4" x14ac:dyDescent="0.35">
      <c r="A1378" t="s">
        <v>122</v>
      </c>
      <c r="B1378" t="s">
        <v>73</v>
      </c>
      <c r="C1378" s="11">
        <v>1980</v>
      </c>
      <c r="D1378">
        <v>2106.4</v>
      </c>
    </row>
    <row r="1379" spans="1:4" x14ac:dyDescent="0.35">
      <c r="A1379" t="s">
        <v>206</v>
      </c>
      <c r="B1379" t="s">
        <v>28</v>
      </c>
      <c r="C1379">
        <v>1979</v>
      </c>
      <c r="D1379">
        <v>24</v>
      </c>
    </row>
    <row r="1380" spans="1:4" x14ac:dyDescent="0.35">
      <c r="A1380" t="s">
        <v>207</v>
      </c>
      <c r="B1380" t="s">
        <v>28</v>
      </c>
      <c r="C1380">
        <v>1979</v>
      </c>
      <c r="D1380">
        <v>147.80000000000001</v>
      </c>
    </row>
    <row r="1381" spans="1:4" x14ac:dyDescent="0.35">
      <c r="A1381" t="s">
        <v>175</v>
      </c>
      <c r="B1381" t="s">
        <v>28</v>
      </c>
      <c r="C1381">
        <v>1979</v>
      </c>
      <c r="D1381">
        <v>85.6</v>
      </c>
    </row>
    <row r="1382" spans="1:4" x14ac:dyDescent="0.35">
      <c r="A1382" t="s">
        <v>208</v>
      </c>
      <c r="B1382" t="s">
        <v>28</v>
      </c>
      <c r="C1382">
        <v>1979</v>
      </c>
      <c r="D1382">
        <v>45.9</v>
      </c>
    </row>
    <row r="1383" spans="1:4" x14ac:dyDescent="0.35">
      <c r="A1383" t="s">
        <v>202</v>
      </c>
      <c r="B1383" t="s">
        <v>73</v>
      </c>
      <c r="C1383">
        <v>1979</v>
      </c>
      <c r="D1383">
        <v>94.3</v>
      </c>
    </row>
    <row r="1384" spans="1:4" x14ac:dyDescent="0.35">
      <c r="A1384" t="s">
        <v>124</v>
      </c>
      <c r="B1384" t="s">
        <v>73</v>
      </c>
      <c r="C1384">
        <v>1979</v>
      </c>
      <c r="D1384">
        <v>48</v>
      </c>
    </row>
    <row r="1385" spans="1:4" x14ac:dyDescent="0.35">
      <c r="A1385" t="s">
        <v>200</v>
      </c>
      <c r="B1385" t="s">
        <v>28</v>
      </c>
      <c r="C1385">
        <v>1979</v>
      </c>
      <c r="D1385">
        <v>24</v>
      </c>
    </row>
    <row r="1386" spans="1:4" x14ac:dyDescent="0.35">
      <c r="A1386" t="s">
        <v>209</v>
      </c>
      <c r="B1386" t="s">
        <v>73</v>
      </c>
      <c r="C1386">
        <v>1979</v>
      </c>
      <c r="D1386">
        <v>32</v>
      </c>
    </row>
    <row r="1387" spans="1:4" x14ac:dyDescent="0.35">
      <c r="A1387" t="s">
        <v>94</v>
      </c>
      <c r="B1387" t="s">
        <v>73</v>
      </c>
      <c r="C1387">
        <v>1979</v>
      </c>
      <c r="D1387">
        <v>97.6</v>
      </c>
    </row>
    <row r="1388" spans="1:4" x14ac:dyDescent="0.35">
      <c r="A1388" t="s">
        <v>94</v>
      </c>
      <c r="B1388" t="s">
        <v>73</v>
      </c>
      <c r="C1388">
        <v>1978</v>
      </c>
      <c r="D1388">
        <v>65.900000000000006</v>
      </c>
    </row>
    <row r="1389" spans="1:4" x14ac:dyDescent="0.35">
      <c r="A1389" t="s">
        <v>200</v>
      </c>
      <c r="B1389" t="s">
        <v>28</v>
      </c>
      <c r="C1389">
        <v>1978</v>
      </c>
      <c r="D1389">
        <v>26</v>
      </c>
    </row>
    <row r="1390" spans="1:4" x14ac:dyDescent="0.35">
      <c r="A1390" t="s">
        <v>124</v>
      </c>
      <c r="B1390" t="s">
        <v>73</v>
      </c>
      <c r="C1390">
        <v>1978</v>
      </c>
      <c r="D1390">
        <v>36.200000000000003</v>
      </c>
    </row>
    <row r="1391" spans="1:4" x14ac:dyDescent="0.35">
      <c r="A1391" t="s">
        <v>202</v>
      </c>
      <c r="B1391" t="s">
        <v>73</v>
      </c>
      <c r="C1391">
        <v>1978</v>
      </c>
      <c r="D1391">
        <v>88.2</v>
      </c>
    </row>
    <row r="1392" spans="1:4" x14ac:dyDescent="0.35">
      <c r="A1392" t="s">
        <v>206</v>
      </c>
      <c r="B1392" t="s">
        <v>28</v>
      </c>
      <c r="C1392">
        <v>1978</v>
      </c>
      <c r="D1392">
        <v>313.7</v>
      </c>
    </row>
    <row r="1393" spans="1:4" x14ac:dyDescent="0.35">
      <c r="A1393" t="s">
        <v>207</v>
      </c>
      <c r="B1393" t="s">
        <v>28</v>
      </c>
      <c r="C1393">
        <v>1978</v>
      </c>
      <c r="D1393">
        <v>155.69999999999999</v>
      </c>
    </row>
    <row r="1394" spans="1:4" x14ac:dyDescent="0.35">
      <c r="A1394" t="s">
        <v>201</v>
      </c>
      <c r="B1394" t="s">
        <v>28</v>
      </c>
      <c r="C1394">
        <v>1978</v>
      </c>
      <c r="D1394">
        <v>64.599999999999994</v>
      </c>
    </row>
    <row r="1395" spans="1:4" x14ac:dyDescent="0.35">
      <c r="A1395" t="s">
        <v>175</v>
      </c>
      <c r="B1395" t="s">
        <v>28</v>
      </c>
      <c r="C1395">
        <v>1978</v>
      </c>
      <c r="D1395">
        <v>85.1</v>
      </c>
    </row>
    <row r="1396" spans="1:4" x14ac:dyDescent="0.35">
      <c r="A1396" t="s">
        <v>208</v>
      </c>
      <c r="B1396" t="s">
        <v>28</v>
      </c>
      <c r="C1396">
        <v>1978</v>
      </c>
      <c r="D1396">
        <v>27.1</v>
      </c>
    </row>
    <row r="1397" spans="1:4" x14ac:dyDescent="0.35">
      <c r="A1397" t="s">
        <v>201</v>
      </c>
      <c r="B1397" t="s">
        <v>28</v>
      </c>
      <c r="C1397">
        <v>1977</v>
      </c>
      <c r="D1397">
        <v>24</v>
      </c>
    </row>
    <row r="1398" spans="1:4" x14ac:dyDescent="0.35">
      <c r="A1398" t="s">
        <v>200</v>
      </c>
      <c r="B1398" t="s">
        <v>28</v>
      </c>
      <c r="C1398">
        <v>1977</v>
      </c>
      <c r="D1398">
        <v>24</v>
      </c>
    </row>
    <row r="1399" spans="1:4" x14ac:dyDescent="0.35">
      <c r="A1399" t="s">
        <v>174</v>
      </c>
      <c r="B1399" t="s">
        <v>28</v>
      </c>
      <c r="C1399">
        <v>1977</v>
      </c>
      <c r="D1399">
        <v>24</v>
      </c>
    </row>
    <row r="1400" spans="1:4" x14ac:dyDescent="0.35">
      <c r="A1400" t="s">
        <v>176</v>
      </c>
      <c r="B1400" t="s">
        <v>73</v>
      </c>
      <c r="C1400">
        <v>1977</v>
      </c>
      <c r="D1400">
        <v>24</v>
      </c>
    </row>
    <row r="1401" spans="1:4" x14ac:dyDescent="0.35">
      <c r="A1401" t="s">
        <v>202</v>
      </c>
      <c r="B1401" t="s">
        <v>73</v>
      </c>
      <c r="C1401">
        <v>1977</v>
      </c>
      <c r="D1401">
        <v>25.1</v>
      </c>
    </row>
    <row r="1402" spans="1:4" x14ac:dyDescent="0.35">
      <c r="A1402" t="s">
        <v>124</v>
      </c>
      <c r="B1402" t="s">
        <v>73</v>
      </c>
      <c r="C1402">
        <v>1977</v>
      </c>
      <c r="D1402">
        <v>29.4</v>
      </c>
    </row>
    <row r="1403" spans="1:4" x14ac:dyDescent="0.35">
      <c r="A1403" t="s">
        <v>174</v>
      </c>
      <c r="B1403" t="s">
        <v>28</v>
      </c>
      <c r="C1403">
        <v>1976</v>
      </c>
      <c r="D1403">
        <v>111.4</v>
      </c>
    </row>
    <row r="1404" spans="1:4" x14ac:dyDescent="0.35">
      <c r="A1404" t="s">
        <v>175</v>
      </c>
      <c r="B1404" t="s">
        <v>28</v>
      </c>
      <c r="C1404">
        <v>1976</v>
      </c>
      <c r="D1404">
        <v>70.900000000000006</v>
      </c>
    </row>
    <row r="1405" spans="1:4" x14ac:dyDescent="0.35">
      <c r="A1405" t="s">
        <v>47</v>
      </c>
      <c r="B1405" t="s">
        <v>73</v>
      </c>
      <c r="C1405">
        <v>1976</v>
      </c>
      <c r="D1405">
        <v>107.6</v>
      </c>
    </row>
    <row r="1406" spans="1:4" x14ac:dyDescent="0.35">
      <c r="A1406" t="s">
        <v>176</v>
      </c>
      <c r="B1406" t="s">
        <v>73</v>
      </c>
      <c r="C1406">
        <v>1976</v>
      </c>
      <c r="D1406">
        <v>90.5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4.5" x14ac:dyDescent="0.35"/>
  <cols>
    <col min="1" max="1" width="13.90625" bestFit="1" customWidth="1"/>
    <col min="2" max="2" width="13.6328125" bestFit="1" customWidth="1"/>
  </cols>
  <sheetData>
    <row r="1" spans="1:2" x14ac:dyDescent="0.35">
      <c r="A1" s="1" t="s">
        <v>95</v>
      </c>
      <c r="B1" s="1" t="s">
        <v>96</v>
      </c>
    </row>
    <row r="2" spans="1:2" x14ac:dyDescent="0.35">
      <c r="A2" t="s">
        <v>85</v>
      </c>
      <c r="B2" t="s">
        <v>86</v>
      </c>
    </row>
    <row r="3" spans="1:2" x14ac:dyDescent="0.35">
      <c r="A3" t="s">
        <v>78</v>
      </c>
      <c r="B3" t="s">
        <v>93</v>
      </c>
    </row>
    <row r="4" spans="1:2" x14ac:dyDescent="0.35">
      <c r="A4" t="s">
        <v>81</v>
      </c>
      <c r="B4" t="s">
        <v>94</v>
      </c>
    </row>
    <row r="5" spans="1:2" x14ac:dyDescent="0.35">
      <c r="A5" t="s">
        <v>82</v>
      </c>
      <c r="B5" t="s">
        <v>92</v>
      </c>
    </row>
    <row r="6" spans="1:2" x14ac:dyDescent="0.35">
      <c r="A6" t="s">
        <v>120</v>
      </c>
      <c r="B6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8"/>
  <sheetViews>
    <sheetView workbookViewId="0">
      <selection activeCell="H34" sqref="H34"/>
    </sheetView>
  </sheetViews>
  <sheetFormatPr defaultRowHeight="14.5" x14ac:dyDescent="0.35"/>
  <sheetData>
    <row r="1" spans="1:5" x14ac:dyDescent="0.35">
      <c r="A1" t="s">
        <v>30</v>
      </c>
      <c r="C1" t="s">
        <v>28</v>
      </c>
      <c r="D1">
        <v>1981</v>
      </c>
      <c r="E1">
        <v>1551</v>
      </c>
    </row>
    <row r="2" spans="1:5" x14ac:dyDescent="0.35">
      <c r="A2" t="s">
        <v>31</v>
      </c>
      <c r="C2" t="s">
        <v>28</v>
      </c>
      <c r="D2">
        <v>1981</v>
      </c>
      <c r="E2">
        <v>13670</v>
      </c>
    </row>
    <row r="3" spans="1:5" x14ac:dyDescent="0.35">
      <c r="A3" t="s">
        <v>3</v>
      </c>
      <c r="C3" t="s">
        <v>28</v>
      </c>
      <c r="D3">
        <v>1981</v>
      </c>
      <c r="E3">
        <v>23860</v>
      </c>
    </row>
    <row r="4" spans="1:5" x14ac:dyDescent="0.35">
      <c r="A4" t="s">
        <v>97</v>
      </c>
      <c r="C4" t="s">
        <v>28</v>
      </c>
      <c r="D4">
        <v>1981</v>
      </c>
      <c r="E4">
        <v>2576</v>
      </c>
    </row>
    <row r="5" spans="1:5" x14ac:dyDescent="0.35">
      <c r="A5" t="s">
        <v>106</v>
      </c>
      <c r="C5" t="s">
        <v>28</v>
      </c>
      <c r="D5">
        <v>1981</v>
      </c>
      <c r="E5">
        <v>224</v>
      </c>
    </row>
    <row r="6" spans="1:5" x14ac:dyDescent="0.35">
      <c r="A6" t="s">
        <v>107</v>
      </c>
      <c r="C6" t="s">
        <v>28</v>
      </c>
      <c r="D6">
        <v>1981</v>
      </c>
      <c r="E6">
        <v>369</v>
      </c>
    </row>
    <row r="7" spans="1:5" x14ac:dyDescent="0.35">
      <c r="A7" t="s">
        <v>108</v>
      </c>
      <c r="C7" t="s">
        <v>28</v>
      </c>
      <c r="D7">
        <v>1981</v>
      </c>
      <c r="E7">
        <v>281</v>
      </c>
    </row>
    <row r="8" spans="1:5" x14ac:dyDescent="0.35">
      <c r="A8" t="s">
        <v>4</v>
      </c>
      <c r="C8" t="s">
        <v>28</v>
      </c>
      <c r="D8">
        <v>1981</v>
      </c>
      <c r="E8">
        <v>29721</v>
      </c>
    </row>
    <row r="9" spans="1:5" x14ac:dyDescent="0.35">
      <c r="A9" t="s">
        <v>5</v>
      </c>
      <c r="C9" t="s">
        <v>28</v>
      </c>
      <c r="D9">
        <v>1981</v>
      </c>
      <c r="E9">
        <v>2974</v>
      </c>
    </row>
    <row r="10" spans="1:5" x14ac:dyDescent="0.35">
      <c r="A10" t="s">
        <v>98</v>
      </c>
      <c r="C10" t="s">
        <v>28</v>
      </c>
      <c r="D10">
        <v>1981</v>
      </c>
      <c r="E10">
        <v>2058</v>
      </c>
    </row>
    <row r="11" spans="1:5" x14ac:dyDescent="0.35">
      <c r="A11" t="s">
        <v>99</v>
      </c>
      <c r="C11" t="s">
        <v>28</v>
      </c>
      <c r="D11">
        <v>1981</v>
      </c>
      <c r="E11">
        <v>348</v>
      </c>
    </row>
    <row r="12" spans="1:5" x14ac:dyDescent="0.35">
      <c r="A12" t="s">
        <v>8</v>
      </c>
      <c r="C12" t="s">
        <v>28</v>
      </c>
      <c r="D12">
        <v>1981</v>
      </c>
      <c r="E12">
        <v>765</v>
      </c>
    </row>
    <row r="13" spans="1:5" x14ac:dyDescent="0.35">
      <c r="A13" t="s">
        <v>33</v>
      </c>
      <c r="C13" t="s">
        <v>28</v>
      </c>
      <c r="D13">
        <v>1981</v>
      </c>
      <c r="E13">
        <v>1154</v>
      </c>
    </row>
    <row r="14" spans="1:5" x14ac:dyDescent="0.35">
      <c r="A14" t="s">
        <v>34</v>
      </c>
      <c r="C14" t="s">
        <v>28</v>
      </c>
      <c r="D14">
        <v>1981</v>
      </c>
      <c r="E14">
        <v>3611</v>
      </c>
    </row>
    <row r="15" spans="1:5" x14ac:dyDescent="0.35">
      <c r="A15" t="s">
        <v>110</v>
      </c>
      <c r="C15" t="s">
        <v>28</v>
      </c>
      <c r="D15">
        <v>1981</v>
      </c>
      <c r="E15">
        <v>184</v>
      </c>
    </row>
    <row r="16" spans="1:5" x14ac:dyDescent="0.35">
      <c r="A16" t="s">
        <v>125</v>
      </c>
      <c r="C16" t="s">
        <v>28</v>
      </c>
      <c r="D16">
        <v>1981</v>
      </c>
      <c r="E16">
        <v>415</v>
      </c>
    </row>
    <row r="17" spans="1:5" x14ac:dyDescent="0.35">
      <c r="A17" t="s">
        <v>13</v>
      </c>
      <c r="C17" t="s">
        <v>28</v>
      </c>
      <c r="D17">
        <v>1981</v>
      </c>
      <c r="E17">
        <v>1692</v>
      </c>
    </row>
    <row r="18" spans="1:5" x14ac:dyDescent="0.35">
      <c r="A18" t="s">
        <v>114</v>
      </c>
      <c r="C18" t="s">
        <v>28</v>
      </c>
      <c r="D18">
        <v>1981</v>
      </c>
      <c r="E18">
        <v>53</v>
      </c>
    </row>
    <row r="19" spans="1:5" x14ac:dyDescent="0.35">
      <c r="A19" t="s">
        <v>15</v>
      </c>
      <c r="C19" t="s">
        <v>28</v>
      </c>
      <c r="D19">
        <v>1981</v>
      </c>
      <c r="E19">
        <v>5279</v>
      </c>
    </row>
    <row r="20" spans="1:5" x14ac:dyDescent="0.35">
      <c r="A20" t="s">
        <v>36</v>
      </c>
      <c r="C20" t="s">
        <v>28</v>
      </c>
      <c r="D20">
        <v>1981</v>
      </c>
      <c r="E20">
        <v>493</v>
      </c>
    </row>
    <row r="21" spans="1:5" x14ac:dyDescent="0.35">
      <c r="A21" t="s">
        <v>17</v>
      </c>
      <c r="C21" t="s">
        <v>28</v>
      </c>
      <c r="D21">
        <v>1981</v>
      </c>
      <c r="E21">
        <v>2507</v>
      </c>
    </row>
    <row r="22" spans="1:5" x14ac:dyDescent="0.35">
      <c r="A22" t="s">
        <v>100</v>
      </c>
      <c r="C22" t="s">
        <v>28</v>
      </c>
      <c r="D22">
        <v>1981</v>
      </c>
      <c r="E22">
        <v>1198</v>
      </c>
    </row>
    <row r="23" spans="1:5" x14ac:dyDescent="0.35">
      <c r="A23" t="s">
        <v>101</v>
      </c>
      <c r="C23" t="s">
        <v>28</v>
      </c>
      <c r="D23">
        <v>1981</v>
      </c>
      <c r="E23">
        <v>1277</v>
      </c>
    </row>
    <row r="24" spans="1:5" x14ac:dyDescent="0.35">
      <c r="A24" t="s">
        <v>38</v>
      </c>
      <c r="C24" t="s">
        <v>28</v>
      </c>
      <c r="D24">
        <v>1981</v>
      </c>
      <c r="E24">
        <v>8416</v>
      </c>
    </row>
    <row r="25" spans="1:5" x14ac:dyDescent="0.35">
      <c r="A25" t="s">
        <v>23</v>
      </c>
      <c r="C25" t="s">
        <v>28</v>
      </c>
      <c r="D25">
        <v>1981</v>
      </c>
      <c r="E25">
        <v>240</v>
      </c>
    </row>
    <row r="26" spans="1:5" x14ac:dyDescent="0.35">
      <c r="A26" t="s">
        <v>24</v>
      </c>
      <c r="C26" t="s">
        <v>28</v>
      </c>
      <c r="D26">
        <v>1981</v>
      </c>
      <c r="E26">
        <f>SUM(E1:E25)</f>
        <v>104916</v>
      </c>
    </row>
    <row r="27" spans="1:5" x14ac:dyDescent="0.35">
      <c r="A27" t="s">
        <v>102</v>
      </c>
      <c r="C27" t="s">
        <v>73</v>
      </c>
      <c r="D27">
        <v>1981</v>
      </c>
      <c r="E27">
        <v>169</v>
      </c>
    </row>
    <row r="28" spans="1:5" x14ac:dyDescent="0.35">
      <c r="A28" t="s">
        <v>74</v>
      </c>
      <c r="C28" t="s">
        <v>73</v>
      </c>
      <c r="D28">
        <v>1981</v>
      </c>
      <c r="E28">
        <v>4072</v>
      </c>
    </row>
    <row r="29" spans="1:5" x14ac:dyDescent="0.35">
      <c r="A29" t="s">
        <v>40</v>
      </c>
      <c r="C29" t="s">
        <v>73</v>
      </c>
      <c r="D29">
        <v>1981</v>
      </c>
      <c r="E29">
        <v>17988</v>
      </c>
    </row>
    <row r="30" spans="1:5" x14ac:dyDescent="0.35">
      <c r="A30" t="s">
        <v>86</v>
      </c>
      <c r="C30" t="s">
        <v>73</v>
      </c>
      <c r="D30">
        <v>1981</v>
      </c>
      <c r="E30">
        <v>383</v>
      </c>
    </row>
    <row r="31" spans="1:5" x14ac:dyDescent="0.35">
      <c r="A31" t="s">
        <v>41</v>
      </c>
      <c r="C31" t="s">
        <v>73</v>
      </c>
      <c r="D31">
        <v>1981</v>
      </c>
      <c r="E31">
        <v>105</v>
      </c>
    </row>
    <row r="32" spans="1:5" x14ac:dyDescent="0.35">
      <c r="A32" t="s">
        <v>42</v>
      </c>
      <c r="C32" t="s">
        <v>73</v>
      </c>
      <c r="D32">
        <v>1981</v>
      </c>
      <c r="E32">
        <v>21477</v>
      </c>
    </row>
    <row r="33" spans="1:5" x14ac:dyDescent="0.35">
      <c r="A33" t="s">
        <v>43</v>
      </c>
      <c r="C33" t="s">
        <v>73</v>
      </c>
      <c r="D33">
        <v>1981</v>
      </c>
      <c r="E33">
        <v>21367</v>
      </c>
    </row>
    <row r="34" spans="1:5" x14ac:dyDescent="0.35">
      <c r="A34" t="s">
        <v>45</v>
      </c>
      <c r="C34" t="s">
        <v>73</v>
      </c>
      <c r="D34">
        <v>1981</v>
      </c>
      <c r="E34">
        <v>1753</v>
      </c>
    </row>
    <row r="35" spans="1:5" x14ac:dyDescent="0.35">
      <c r="A35" t="s">
        <v>132</v>
      </c>
      <c r="C35" t="s">
        <v>73</v>
      </c>
      <c r="D35">
        <v>1981</v>
      </c>
      <c r="E35">
        <v>888</v>
      </c>
    </row>
    <row r="36" spans="1:5" x14ac:dyDescent="0.35">
      <c r="A36" t="s">
        <v>47</v>
      </c>
      <c r="C36" t="s">
        <v>73</v>
      </c>
      <c r="D36">
        <v>1981</v>
      </c>
      <c r="E36">
        <v>48</v>
      </c>
    </row>
    <row r="37" spans="1:5" x14ac:dyDescent="0.35">
      <c r="A37" t="s">
        <v>87</v>
      </c>
      <c r="C37" t="s">
        <v>73</v>
      </c>
      <c r="D37">
        <v>1981</v>
      </c>
      <c r="E37">
        <v>527</v>
      </c>
    </row>
    <row r="38" spans="1:5" x14ac:dyDescent="0.35">
      <c r="A38" t="s">
        <v>75</v>
      </c>
      <c r="C38" t="s">
        <v>73</v>
      </c>
      <c r="D38">
        <v>1981</v>
      </c>
      <c r="E38">
        <v>4312</v>
      </c>
    </row>
    <row r="39" spans="1:5" x14ac:dyDescent="0.35">
      <c r="A39" t="s">
        <v>88</v>
      </c>
      <c r="C39" t="s">
        <v>73</v>
      </c>
      <c r="D39">
        <v>1981</v>
      </c>
      <c r="E39">
        <v>3753</v>
      </c>
    </row>
    <row r="40" spans="1:5" x14ac:dyDescent="0.35">
      <c r="A40" t="s">
        <v>119</v>
      </c>
      <c r="C40" t="s">
        <v>73</v>
      </c>
      <c r="D40">
        <v>1981</v>
      </c>
      <c r="E40">
        <v>60</v>
      </c>
    </row>
    <row r="41" spans="1:5" x14ac:dyDescent="0.35">
      <c r="A41" t="s">
        <v>76</v>
      </c>
      <c r="C41" t="s">
        <v>73</v>
      </c>
      <c r="D41">
        <v>1981</v>
      </c>
      <c r="E41">
        <v>15549</v>
      </c>
    </row>
    <row r="42" spans="1:5" x14ac:dyDescent="0.35">
      <c r="A42" t="s">
        <v>109</v>
      </c>
      <c r="C42" t="s">
        <v>73</v>
      </c>
      <c r="D42">
        <v>1981</v>
      </c>
      <c r="E42">
        <v>58</v>
      </c>
    </row>
    <row r="43" spans="1:5" x14ac:dyDescent="0.35">
      <c r="A43" t="s">
        <v>53</v>
      </c>
      <c r="C43" t="s">
        <v>73</v>
      </c>
      <c r="D43">
        <v>1981</v>
      </c>
      <c r="E43">
        <v>49</v>
      </c>
    </row>
    <row r="44" spans="1:5" x14ac:dyDescent="0.35">
      <c r="A44" t="s">
        <v>93</v>
      </c>
      <c r="C44" t="s">
        <v>73</v>
      </c>
      <c r="D44">
        <v>1981</v>
      </c>
      <c r="E44">
        <v>871</v>
      </c>
    </row>
    <row r="45" spans="1:5" x14ac:dyDescent="0.35">
      <c r="A45" t="s">
        <v>54</v>
      </c>
      <c r="C45" t="s">
        <v>73</v>
      </c>
      <c r="D45">
        <v>1981</v>
      </c>
      <c r="E45">
        <v>2113</v>
      </c>
    </row>
    <row r="46" spans="1:5" x14ac:dyDescent="0.35">
      <c r="A46" t="s">
        <v>55</v>
      </c>
      <c r="C46" t="s">
        <v>73</v>
      </c>
      <c r="D46">
        <v>1981</v>
      </c>
      <c r="E46">
        <v>3280</v>
      </c>
    </row>
    <row r="47" spans="1:5" x14ac:dyDescent="0.35">
      <c r="A47" t="s">
        <v>79</v>
      </c>
      <c r="C47" t="s">
        <v>73</v>
      </c>
      <c r="D47">
        <v>1981</v>
      </c>
      <c r="E47">
        <v>67</v>
      </c>
    </row>
    <row r="48" spans="1:5" x14ac:dyDescent="0.35">
      <c r="A48" t="s">
        <v>57</v>
      </c>
      <c r="C48" t="s">
        <v>73</v>
      </c>
      <c r="D48">
        <v>1981</v>
      </c>
      <c r="E48">
        <v>502</v>
      </c>
    </row>
    <row r="49" spans="1:5" x14ac:dyDescent="0.35">
      <c r="A49" t="s">
        <v>112</v>
      </c>
      <c r="C49" t="s">
        <v>73</v>
      </c>
      <c r="D49">
        <v>1981</v>
      </c>
      <c r="E49">
        <v>8353</v>
      </c>
    </row>
    <row r="50" spans="1:5" x14ac:dyDescent="0.35">
      <c r="A50" t="s">
        <v>60</v>
      </c>
      <c r="C50" t="s">
        <v>73</v>
      </c>
      <c r="D50">
        <v>1981</v>
      </c>
      <c r="E50">
        <v>8791</v>
      </c>
    </row>
    <row r="51" spans="1:5" x14ac:dyDescent="0.35">
      <c r="A51" t="s">
        <v>113</v>
      </c>
      <c r="C51" t="s">
        <v>73</v>
      </c>
      <c r="D51">
        <v>1981</v>
      </c>
      <c r="E51">
        <v>475</v>
      </c>
    </row>
    <row r="52" spans="1:5" x14ac:dyDescent="0.35">
      <c r="A52" t="s">
        <v>115</v>
      </c>
      <c r="C52" t="s">
        <v>73</v>
      </c>
      <c r="D52">
        <v>1981</v>
      </c>
      <c r="E52">
        <v>85</v>
      </c>
    </row>
    <row r="53" spans="1:5" x14ac:dyDescent="0.35">
      <c r="A53" t="s">
        <v>63</v>
      </c>
      <c r="C53" t="s">
        <v>73</v>
      </c>
      <c r="D53">
        <v>1981</v>
      </c>
      <c r="E53">
        <v>1873</v>
      </c>
    </row>
    <row r="54" spans="1:5" x14ac:dyDescent="0.35">
      <c r="A54" t="s">
        <v>80</v>
      </c>
      <c r="C54" t="s">
        <v>73</v>
      </c>
      <c r="D54">
        <v>1981</v>
      </c>
      <c r="E54">
        <v>9603</v>
      </c>
    </row>
    <row r="55" spans="1:5" x14ac:dyDescent="0.35">
      <c r="A55" t="s">
        <v>64</v>
      </c>
      <c r="C55" t="s">
        <v>73</v>
      </c>
      <c r="D55">
        <v>1981</v>
      </c>
      <c r="E55">
        <v>14391</v>
      </c>
    </row>
    <row r="56" spans="1:5" x14ac:dyDescent="0.35">
      <c r="A56" t="s">
        <v>90</v>
      </c>
      <c r="C56" t="s">
        <v>73</v>
      </c>
      <c r="D56">
        <v>1981</v>
      </c>
      <c r="E56">
        <v>1639</v>
      </c>
    </row>
    <row r="57" spans="1:5" x14ac:dyDescent="0.35">
      <c r="A57" t="s">
        <v>116</v>
      </c>
      <c r="C57" t="s">
        <v>73</v>
      </c>
      <c r="D57">
        <v>1981</v>
      </c>
      <c r="E57">
        <v>168</v>
      </c>
    </row>
    <row r="58" spans="1:5" x14ac:dyDescent="0.35">
      <c r="A58" t="s">
        <v>83</v>
      </c>
      <c r="C58" t="s">
        <v>73</v>
      </c>
      <c r="D58">
        <v>1981</v>
      </c>
      <c r="E58">
        <v>69</v>
      </c>
    </row>
    <row r="59" spans="1:5" x14ac:dyDescent="0.35">
      <c r="A59" t="s">
        <v>91</v>
      </c>
      <c r="C59" t="s">
        <v>73</v>
      </c>
      <c r="D59">
        <v>1981</v>
      </c>
      <c r="E59">
        <v>398</v>
      </c>
    </row>
    <row r="60" spans="1:5" x14ac:dyDescent="0.35">
      <c r="A60" t="s">
        <v>117</v>
      </c>
      <c r="C60" t="s">
        <v>73</v>
      </c>
      <c r="D60">
        <v>1981</v>
      </c>
      <c r="E60">
        <v>1461</v>
      </c>
    </row>
    <row r="61" spans="1:5" x14ac:dyDescent="0.35">
      <c r="A61" t="s">
        <v>68</v>
      </c>
      <c r="C61" t="s">
        <v>73</v>
      </c>
      <c r="D61">
        <v>1981</v>
      </c>
      <c r="E61">
        <v>26652</v>
      </c>
    </row>
    <row r="62" spans="1:5" x14ac:dyDescent="0.35">
      <c r="A62" t="s">
        <v>69</v>
      </c>
      <c r="C62" t="s">
        <v>73</v>
      </c>
      <c r="D62">
        <v>1981</v>
      </c>
      <c r="E62">
        <v>542</v>
      </c>
    </row>
    <row r="63" spans="1:5" x14ac:dyDescent="0.35">
      <c r="A63" t="s">
        <v>70</v>
      </c>
      <c r="C63" t="s">
        <v>73</v>
      </c>
      <c r="D63">
        <v>1981</v>
      </c>
      <c r="E63">
        <v>173891</v>
      </c>
    </row>
    <row r="64" spans="1:5" x14ac:dyDescent="0.35">
      <c r="A64" t="s">
        <v>30</v>
      </c>
      <c r="C64" t="s">
        <v>28</v>
      </c>
      <c r="D64">
        <v>1980</v>
      </c>
      <c r="E64">
        <v>1651</v>
      </c>
    </row>
    <row r="65" spans="1:5" x14ac:dyDescent="0.35">
      <c r="A65" t="s">
        <v>31</v>
      </c>
      <c r="C65" t="s">
        <v>28</v>
      </c>
      <c r="D65">
        <v>1980</v>
      </c>
      <c r="E65">
        <v>12245</v>
      </c>
    </row>
    <row r="66" spans="1:5" x14ac:dyDescent="0.35">
      <c r="A66" t="s">
        <v>3</v>
      </c>
      <c r="C66" t="s">
        <v>28</v>
      </c>
      <c r="D66">
        <v>1980</v>
      </c>
      <c r="E66">
        <v>21129</v>
      </c>
    </row>
    <row r="67" spans="1:5" x14ac:dyDescent="0.35">
      <c r="A67" t="s">
        <v>97</v>
      </c>
      <c r="C67" t="s">
        <v>28</v>
      </c>
      <c r="D67">
        <v>1980</v>
      </c>
      <c r="E67">
        <v>2583</v>
      </c>
    </row>
    <row r="68" spans="1:5" x14ac:dyDescent="0.35">
      <c r="A68" t="s">
        <v>106</v>
      </c>
      <c r="C68" t="s">
        <v>28</v>
      </c>
      <c r="D68">
        <v>1980</v>
      </c>
      <c r="E68">
        <v>300</v>
      </c>
    </row>
    <row r="69" spans="1:5" x14ac:dyDescent="0.35">
      <c r="A69" t="s">
        <v>107</v>
      </c>
      <c r="C69" t="s">
        <v>28</v>
      </c>
      <c r="D69">
        <v>1980</v>
      </c>
      <c r="E69">
        <v>372</v>
      </c>
    </row>
    <row r="70" spans="1:5" x14ac:dyDescent="0.35">
      <c r="A70" t="s">
        <v>108</v>
      </c>
      <c r="C70" t="s">
        <v>28</v>
      </c>
      <c r="D70">
        <v>1980</v>
      </c>
      <c r="E70">
        <v>351</v>
      </c>
    </row>
    <row r="71" spans="1:5" x14ac:dyDescent="0.35">
      <c r="A71" t="s">
        <v>4</v>
      </c>
      <c r="C71" t="s">
        <v>28</v>
      </c>
      <c r="D71">
        <v>1980</v>
      </c>
      <c r="E71">
        <v>27384</v>
      </c>
    </row>
    <row r="72" spans="1:5" x14ac:dyDescent="0.35">
      <c r="A72" t="s">
        <v>5</v>
      </c>
      <c r="C72" t="s">
        <v>28</v>
      </c>
      <c r="D72">
        <v>1980</v>
      </c>
      <c r="E72">
        <v>2688</v>
      </c>
    </row>
    <row r="73" spans="1:5" x14ac:dyDescent="0.35">
      <c r="A73" t="s">
        <v>98</v>
      </c>
      <c r="C73" t="s">
        <v>28</v>
      </c>
      <c r="D73">
        <v>1980</v>
      </c>
      <c r="E73">
        <v>1817</v>
      </c>
    </row>
    <row r="74" spans="1:5" x14ac:dyDescent="0.35">
      <c r="A74" t="s">
        <v>99</v>
      </c>
      <c r="C74" t="s">
        <v>28</v>
      </c>
      <c r="D74">
        <v>1980</v>
      </c>
      <c r="E74">
        <v>352</v>
      </c>
    </row>
    <row r="75" spans="1:5" x14ac:dyDescent="0.35">
      <c r="A75" t="s">
        <v>8</v>
      </c>
      <c r="C75" t="s">
        <v>28</v>
      </c>
      <c r="D75">
        <v>1980</v>
      </c>
      <c r="E75">
        <v>754</v>
      </c>
    </row>
    <row r="76" spans="1:5" x14ac:dyDescent="0.35">
      <c r="A76" t="s">
        <v>33</v>
      </c>
      <c r="C76" t="s">
        <v>28</v>
      </c>
      <c r="D76">
        <v>1980</v>
      </c>
      <c r="E76">
        <v>1033</v>
      </c>
    </row>
    <row r="77" spans="1:5" x14ac:dyDescent="0.35">
      <c r="A77" t="s">
        <v>34</v>
      </c>
      <c r="C77" t="s">
        <v>28</v>
      </c>
      <c r="D77">
        <v>1980</v>
      </c>
      <c r="E77">
        <v>3702</v>
      </c>
    </row>
    <row r="78" spans="1:5" x14ac:dyDescent="0.35">
      <c r="A78" t="s">
        <v>110</v>
      </c>
      <c r="C78" t="s">
        <v>28</v>
      </c>
      <c r="D78">
        <v>1980</v>
      </c>
      <c r="E78">
        <v>208</v>
      </c>
    </row>
    <row r="79" spans="1:5" x14ac:dyDescent="0.35">
      <c r="A79" t="s">
        <v>125</v>
      </c>
      <c r="C79" t="s">
        <v>28</v>
      </c>
      <c r="D79">
        <v>1980</v>
      </c>
      <c r="E79">
        <v>420</v>
      </c>
    </row>
    <row r="80" spans="1:5" x14ac:dyDescent="0.35">
      <c r="A80" t="s">
        <v>13</v>
      </c>
      <c r="C80" t="s">
        <v>28</v>
      </c>
      <c r="D80">
        <v>1980</v>
      </c>
      <c r="E80">
        <v>1520</v>
      </c>
    </row>
    <row r="81" spans="1:5" x14ac:dyDescent="0.35">
      <c r="A81" t="s">
        <v>114</v>
      </c>
      <c r="C81" t="s">
        <v>28</v>
      </c>
      <c r="D81">
        <v>1980</v>
      </c>
      <c r="E81">
        <v>65</v>
      </c>
    </row>
    <row r="82" spans="1:5" x14ac:dyDescent="0.35">
      <c r="A82" t="s">
        <v>15</v>
      </c>
      <c r="C82" t="s">
        <v>28</v>
      </c>
      <c r="D82">
        <v>1980</v>
      </c>
      <c r="E82">
        <v>4171</v>
      </c>
    </row>
    <row r="83" spans="1:5" x14ac:dyDescent="0.35">
      <c r="A83" t="s">
        <v>36</v>
      </c>
      <c r="C83" t="s">
        <v>28</v>
      </c>
      <c r="D83">
        <v>1980</v>
      </c>
      <c r="E83">
        <v>526</v>
      </c>
    </row>
    <row r="84" spans="1:5" x14ac:dyDescent="0.35">
      <c r="A84" t="s">
        <v>17</v>
      </c>
      <c r="C84" t="s">
        <v>28</v>
      </c>
      <c r="D84">
        <v>1980</v>
      </c>
      <c r="E84">
        <v>2709</v>
      </c>
    </row>
    <row r="85" spans="1:5" x14ac:dyDescent="0.35">
      <c r="A85" t="s">
        <v>100</v>
      </c>
      <c r="C85" t="s">
        <v>28</v>
      </c>
      <c r="D85">
        <v>1980</v>
      </c>
      <c r="E85">
        <v>1173</v>
      </c>
    </row>
    <row r="86" spans="1:5" x14ac:dyDescent="0.35">
      <c r="A86" t="s">
        <v>101</v>
      </c>
      <c r="C86" t="s">
        <v>28</v>
      </c>
      <c r="D86">
        <v>1980</v>
      </c>
      <c r="E86">
        <v>1219</v>
      </c>
    </row>
    <row r="87" spans="1:5" x14ac:dyDescent="0.35">
      <c r="A87" t="s">
        <v>38</v>
      </c>
      <c r="C87" t="s">
        <v>28</v>
      </c>
      <c r="D87">
        <v>1980</v>
      </c>
      <c r="E87">
        <v>7945</v>
      </c>
    </row>
    <row r="88" spans="1:5" x14ac:dyDescent="0.35">
      <c r="A88" t="s">
        <v>24</v>
      </c>
      <c r="C88" t="s">
        <v>28</v>
      </c>
      <c r="D88">
        <v>1980</v>
      </c>
      <c r="E88">
        <v>96317</v>
      </c>
    </row>
    <row r="89" spans="1:5" x14ac:dyDescent="0.35">
      <c r="A89" t="s">
        <v>102</v>
      </c>
      <c r="C89" t="s">
        <v>73</v>
      </c>
      <c r="D89">
        <v>1980</v>
      </c>
      <c r="E89">
        <v>169</v>
      </c>
    </row>
    <row r="90" spans="1:5" x14ac:dyDescent="0.35">
      <c r="A90" t="s">
        <v>74</v>
      </c>
      <c r="C90" t="s">
        <v>73</v>
      </c>
      <c r="D90">
        <v>1980</v>
      </c>
      <c r="E90">
        <v>4901</v>
      </c>
    </row>
    <row r="91" spans="1:5" x14ac:dyDescent="0.35">
      <c r="A91" t="s">
        <v>104</v>
      </c>
      <c r="C91" t="s">
        <v>73</v>
      </c>
      <c r="D91">
        <v>1980</v>
      </c>
      <c r="E91">
        <v>71</v>
      </c>
    </row>
    <row r="92" spans="1:5" x14ac:dyDescent="0.35">
      <c r="A92" t="s">
        <v>40</v>
      </c>
      <c r="C92" t="s">
        <v>73</v>
      </c>
      <c r="D92">
        <v>1980</v>
      </c>
      <c r="E92">
        <v>19267</v>
      </c>
    </row>
    <row r="93" spans="1:5" x14ac:dyDescent="0.35">
      <c r="A93" t="s">
        <v>105</v>
      </c>
      <c r="C93" t="s">
        <v>73</v>
      </c>
      <c r="D93">
        <v>1980</v>
      </c>
      <c r="E93">
        <v>76</v>
      </c>
    </row>
    <row r="94" spans="1:5" x14ac:dyDescent="0.35">
      <c r="A94" t="s">
        <v>86</v>
      </c>
      <c r="C94" t="s">
        <v>73</v>
      </c>
      <c r="D94">
        <v>1980</v>
      </c>
      <c r="E94">
        <v>509</v>
      </c>
    </row>
    <row r="95" spans="1:5" x14ac:dyDescent="0.35">
      <c r="A95" t="s">
        <v>41</v>
      </c>
      <c r="C95" t="s">
        <v>73</v>
      </c>
      <c r="D95">
        <v>1980</v>
      </c>
      <c r="E95">
        <v>76</v>
      </c>
    </row>
    <row r="96" spans="1:5" x14ac:dyDescent="0.35">
      <c r="A96" t="s">
        <v>42</v>
      </c>
      <c r="C96" t="s">
        <v>73</v>
      </c>
      <c r="D96">
        <v>1980</v>
      </c>
      <c r="E96">
        <v>21759</v>
      </c>
    </row>
    <row r="97" spans="1:5" x14ac:dyDescent="0.35">
      <c r="A97" t="s">
        <v>43</v>
      </c>
      <c r="C97" t="s">
        <v>73</v>
      </c>
      <c r="D97">
        <v>1980</v>
      </c>
      <c r="E97">
        <v>25111</v>
      </c>
    </row>
    <row r="98" spans="1:5" x14ac:dyDescent="0.35">
      <c r="A98" t="s">
        <v>45</v>
      </c>
      <c r="C98" t="s">
        <v>73</v>
      </c>
      <c r="D98">
        <v>1980</v>
      </c>
      <c r="E98">
        <v>2749</v>
      </c>
    </row>
    <row r="99" spans="1:5" x14ac:dyDescent="0.35">
      <c r="A99" t="s">
        <v>132</v>
      </c>
      <c r="C99" t="s">
        <v>73</v>
      </c>
      <c r="D99">
        <v>1980</v>
      </c>
      <c r="E99">
        <v>1035</v>
      </c>
    </row>
    <row r="100" spans="1:5" x14ac:dyDescent="0.35">
      <c r="A100" t="s">
        <v>47</v>
      </c>
      <c r="C100" t="s">
        <v>73</v>
      </c>
      <c r="D100">
        <v>1980</v>
      </c>
      <c r="E100">
        <v>46</v>
      </c>
    </row>
    <row r="101" spans="1:5" x14ac:dyDescent="0.35">
      <c r="A101" t="s">
        <v>87</v>
      </c>
      <c r="C101" t="s">
        <v>73</v>
      </c>
      <c r="D101">
        <v>1980</v>
      </c>
      <c r="E101">
        <v>572</v>
      </c>
    </row>
    <row r="102" spans="1:5" x14ac:dyDescent="0.35">
      <c r="A102" t="s">
        <v>75</v>
      </c>
      <c r="C102" t="s">
        <v>73</v>
      </c>
      <c r="D102">
        <v>1980</v>
      </c>
      <c r="E102">
        <v>4657</v>
      </c>
    </row>
    <row r="103" spans="1:5" x14ac:dyDescent="0.35">
      <c r="A103" t="s">
        <v>88</v>
      </c>
      <c r="C103" t="s">
        <v>73</v>
      </c>
      <c r="D103">
        <v>1980</v>
      </c>
      <c r="E103">
        <v>3980</v>
      </c>
    </row>
    <row r="104" spans="1:5" x14ac:dyDescent="0.35">
      <c r="A104" t="s">
        <v>119</v>
      </c>
      <c r="C104" t="s">
        <v>73</v>
      </c>
      <c r="D104">
        <v>1980</v>
      </c>
      <c r="E104">
        <v>91</v>
      </c>
    </row>
    <row r="105" spans="1:5" x14ac:dyDescent="0.35">
      <c r="A105" t="s">
        <v>76</v>
      </c>
      <c r="C105" t="s">
        <v>73</v>
      </c>
      <c r="D105">
        <v>1980</v>
      </c>
      <c r="E105">
        <v>16764</v>
      </c>
    </row>
    <row r="106" spans="1:5" x14ac:dyDescent="0.35">
      <c r="A106" t="s">
        <v>109</v>
      </c>
      <c r="C106" t="s">
        <v>73</v>
      </c>
      <c r="D106">
        <v>1980</v>
      </c>
      <c r="E106">
        <v>55</v>
      </c>
    </row>
    <row r="107" spans="1:5" x14ac:dyDescent="0.35">
      <c r="A107" t="s">
        <v>53</v>
      </c>
      <c r="C107" t="s">
        <v>73</v>
      </c>
      <c r="D107">
        <v>1980</v>
      </c>
      <c r="E107">
        <v>56</v>
      </c>
    </row>
    <row r="108" spans="1:5" x14ac:dyDescent="0.35">
      <c r="A108" t="s">
        <v>93</v>
      </c>
      <c r="C108" t="s">
        <v>73</v>
      </c>
      <c r="D108">
        <v>1980</v>
      </c>
      <c r="E108">
        <v>930</v>
      </c>
    </row>
    <row r="109" spans="1:5" x14ac:dyDescent="0.35">
      <c r="A109" t="s">
        <v>54</v>
      </c>
      <c r="C109" t="s">
        <v>73</v>
      </c>
      <c r="D109">
        <v>1980</v>
      </c>
      <c r="E109">
        <v>2592</v>
      </c>
    </row>
    <row r="110" spans="1:5" x14ac:dyDescent="0.35">
      <c r="A110" t="s">
        <v>55</v>
      </c>
      <c r="C110" t="s">
        <v>73</v>
      </c>
      <c r="D110">
        <v>1980</v>
      </c>
      <c r="E110">
        <v>3654</v>
      </c>
    </row>
    <row r="111" spans="1:5" x14ac:dyDescent="0.35">
      <c r="A111" t="s">
        <v>79</v>
      </c>
      <c r="C111" t="s">
        <v>73</v>
      </c>
      <c r="D111">
        <v>1980</v>
      </c>
      <c r="E111">
        <v>66</v>
      </c>
    </row>
    <row r="112" spans="1:5" x14ac:dyDescent="0.35">
      <c r="A112" t="s">
        <v>57</v>
      </c>
      <c r="C112" t="s">
        <v>73</v>
      </c>
      <c r="D112">
        <v>1980</v>
      </c>
      <c r="E112">
        <v>500</v>
      </c>
    </row>
    <row r="113" spans="1:5" x14ac:dyDescent="0.35">
      <c r="A113" t="s">
        <v>112</v>
      </c>
      <c r="C113" t="s">
        <v>73</v>
      </c>
      <c r="D113">
        <v>1980</v>
      </c>
      <c r="E113">
        <v>11061</v>
      </c>
    </row>
    <row r="114" spans="1:5" x14ac:dyDescent="0.35">
      <c r="A114" t="s">
        <v>60</v>
      </c>
      <c r="C114" t="s">
        <v>73</v>
      </c>
      <c r="D114">
        <v>1980</v>
      </c>
      <c r="E114">
        <v>9224</v>
      </c>
    </row>
    <row r="115" spans="1:5" x14ac:dyDescent="0.35">
      <c r="A115" t="s">
        <v>113</v>
      </c>
      <c r="C115" t="s">
        <v>73</v>
      </c>
      <c r="D115">
        <v>1980</v>
      </c>
      <c r="E115">
        <v>634</v>
      </c>
    </row>
    <row r="116" spans="1:5" x14ac:dyDescent="0.35">
      <c r="A116" t="s">
        <v>115</v>
      </c>
      <c r="C116" t="s">
        <v>73</v>
      </c>
      <c r="D116">
        <v>1980</v>
      </c>
      <c r="E116">
        <v>103</v>
      </c>
    </row>
    <row r="117" spans="1:5" x14ac:dyDescent="0.35">
      <c r="A117" t="s">
        <v>63</v>
      </c>
      <c r="C117" t="s">
        <v>73</v>
      </c>
      <c r="D117">
        <v>1980</v>
      </c>
      <c r="E117">
        <v>2246</v>
      </c>
    </row>
    <row r="118" spans="1:5" x14ac:dyDescent="0.35">
      <c r="A118" t="s">
        <v>80</v>
      </c>
      <c r="C118" t="s">
        <v>73</v>
      </c>
      <c r="D118">
        <v>1980</v>
      </c>
      <c r="E118">
        <v>10561</v>
      </c>
    </row>
    <row r="119" spans="1:5" x14ac:dyDescent="0.35">
      <c r="A119" t="s">
        <v>64</v>
      </c>
      <c r="C119" t="s">
        <v>73</v>
      </c>
      <c r="D119">
        <v>1980</v>
      </c>
      <c r="E119">
        <v>16926</v>
      </c>
    </row>
    <row r="120" spans="1:5" x14ac:dyDescent="0.35">
      <c r="A120" t="s">
        <v>90</v>
      </c>
      <c r="C120" t="s">
        <v>73</v>
      </c>
      <c r="D120">
        <v>1980</v>
      </c>
      <c r="E120">
        <v>2502</v>
      </c>
    </row>
    <row r="121" spans="1:5" x14ac:dyDescent="0.35">
      <c r="A121" t="s">
        <v>65</v>
      </c>
      <c r="C121" t="s">
        <v>73</v>
      </c>
      <c r="D121">
        <v>1980</v>
      </c>
      <c r="E121">
        <v>197</v>
      </c>
    </row>
    <row r="122" spans="1:5" x14ac:dyDescent="0.35">
      <c r="A122" t="s">
        <v>116</v>
      </c>
      <c r="C122" t="s">
        <v>73</v>
      </c>
      <c r="D122">
        <v>1980</v>
      </c>
      <c r="E122">
        <v>144</v>
      </c>
    </row>
    <row r="123" spans="1:5" x14ac:dyDescent="0.35">
      <c r="A123" t="s">
        <v>83</v>
      </c>
      <c r="C123" t="s">
        <v>73</v>
      </c>
      <c r="D123">
        <v>1980</v>
      </c>
      <c r="E123">
        <v>60</v>
      </c>
    </row>
    <row r="124" spans="1:5" x14ac:dyDescent="0.35">
      <c r="A124" t="s">
        <v>91</v>
      </c>
      <c r="C124" t="s">
        <v>73</v>
      </c>
      <c r="D124">
        <v>1980</v>
      </c>
      <c r="E124">
        <v>649</v>
      </c>
    </row>
    <row r="125" spans="1:5" x14ac:dyDescent="0.35">
      <c r="A125" t="s">
        <v>117</v>
      </c>
      <c r="C125" t="s">
        <v>73</v>
      </c>
      <c r="D125">
        <v>1980</v>
      </c>
      <c r="E125">
        <v>1872</v>
      </c>
    </row>
    <row r="126" spans="1:5" x14ac:dyDescent="0.35">
      <c r="A126" t="s">
        <v>68</v>
      </c>
      <c r="C126" t="s">
        <v>73</v>
      </c>
      <c r="D126">
        <v>1980</v>
      </c>
      <c r="E126">
        <v>27652</v>
      </c>
    </row>
    <row r="127" spans="1:5" x14ac:dyDescent="0.35">
      <c r="A127" t="s">
        <v>70</v>
      </c>
      <c r="C127" t="s">
        <v>73</v>
      </c>
      <c r="D127">
        <v>1980</v>
      </c>
      <c r="E127">
        <v>193517</v>
      </c>
    </row>
    <row r="128" spans="1:5" x14ac:dyDescent="0.35">
      <c r="A128" t="s">
        <v>111</v>
      </c>
      <c r="D128">
        <v>1980</v>
      </c>
      <c r="E128">
        <v>128</v>
      </c>
    </row>
    <row r="129" spans="1:5" x14ac:dyDescent="0.35">
      <c r="A129" t="s">
        <v>30</v>
      </c>
      <c r="C129" t="s">
        <v>28</v>
      </c>
      <c r="D129">
        <v>1979</v>
      </c>
      <c r="E129">
        <v>1724</v>
      </c>
    </row>
    <row r="130" spans="1:5" x14ac:dyDescent="0.35">
      <c r="A130" t="s">
        <v>31</v>
      </c>
      <c r="C130" t="s">
        <v>28</v>
      </c>
      <c r="D130">
        <v>1979</v>
      </c>
      <c r="E130">
        <v>11846</v>
      </c>
    </row>
    <row r="131" spans="1:5" x14ac:dyDescent="0.35">
      <c r="A131" t="s">
        <v>3</v>
      </c>
      <c r="C131" t="s">
        <v>28</v>
      </c>
      <c r="D131">
        <v>1979</v>
      </c>
      <c r="E131">
        <v>20023</v>
      </c>
    </row>
    <row r="132" spans="1:5" x14ac:dyDescent="0.35">
      <c r="A132" t="s">
        <v>97</v>
      </c>
      <c r="C132" t="s">
        <v>28</v>
      </c>
      <c r="D132">
        <v>1979</v>
      </c>
      <c r="E132">
        <v>2627</v>
      </c>
    </row>
    <row r="133" spans="1:5" x14ac:dyDescent="0.35">
      <c r="A133" t="s">
        <v>106</v>
      </c>
      <c r="C133" t="s">
        <v>28</v>
      </c>
      <c r="D133">
        <v>1979</v>
      </c>
      <c r="E133">
        <v>299</v>
      </c>
    </row>
    <row r="134" spans="1:5" x14ac:dyDescent="0.35">
      <c r="A134" t="s">
        <v>107</v>
      </c>
      <c r="C134" t="s">
        <v>28</v>
      </c>
      <c r="D134">
        <v>1979</v>
      </c>
      <c r="E134">
        <v>399</v>
      </c>
    </row>
    <row r="135" spans="1:5" x14ac:dyDescent="0.35">
      <c r="A135" t="s">
        <v>108</v>
      </c>
      <c r="C135" t="s">
        <v>28</v>
      </c>
      <c r="D135">
        <v>1979</v>
      </c>
      <c r="E135">
        <v>351</v>
      </c>
    </row>
    <row r="136" spans="1:5" x14ac:dyDescent="0.35">
      <c r="A136" t="s">
        <v>4</v>
      </c>
      <c r="C136" t="s">
        <v>28</v>
      </c>
      <c r="D136">
        <v>1979</v>
      </c>
      <c r="E136">
        <v>26612</v>
      </c>
    </row>
    <row r="137" spans="1:5" x14ac:dyDescent="0.35">
      <c r="A137" t="s">
        <v>5</v>
      </c>
      <c r="C137" t="s">
        <v>28</v>
      </c>
      <c r="D137">
        <v>1979</v>
      </c>
      <c r="E137">
        <v>2623</v>
      </c>
    </row>
    <row r="138" spans="1:5" x14ac:dyDescent="0.35">
      <c r="A138" t="s">
        <v>98</v>
      </c>
      <c r="C138" t="s">
        <v>28</v>
      </c>
      <c r="D138">
        <v>1979</v>
      </c>
      <c r="E138">
        <v>1872</v>
      </c>
    </row>
    <row r="139" spans="1:5" x14ac:dyDescent="0.35">
      <c r="A139" t="s">
        <v>99</v>
      </c>
      <c r="C139" t="s">
        <v>28</v>
      </c>
      <c r="D139">
        <v>1979</v>
      </c>
      <c r="E139">
        <v>286</v>
      </c>
    </row>
    <row r="140" spans="1:5" x14ac:dyDescent="0.35">
      <c r="A140" t="s">
        <v>8</v>
      </c>
      <c r="C140" t="s">
        <v>28</v>
      </c>
      <c r="D140">
        <v>1979</v>
      </c>
      <c r="E140">
        <v>798</v>
      </c>
    </row>
    <row r="141" spans="1:5" x14ac:dyDescent="0.35">
      <c r="A141" t="s">
        <v>121</v>
      </c>
      <c r="C141" t="s">
        <v>28</v>
      </c>
      <c r="D141">
        <v>1979</v>
      </c>
      <c r="E141">
        <v>78</v>
      </c>
    </row>
    <row r="142" spans="1:5" x14ac:dyDescent="0.35">
      <c r="A142" t="s">
        <v>33</v>
      </c>
      <c r="C142" t="s">
        <v>28</v>
      </c>
      <c r="D142">
        <v>1979</v>
      </c>
      <c r="E142">
        <v>915</v>
      </c>
    </row>
    <row r="143" spans="1:5" x14ac:dyDescent="0.35">
      <c r="A143" t="s">
        <v>34</v>
      </c>
      <c r="C143" t="s">
        <v>28</v>
      </c>
      <c r="D143">
        <v>1979</v>
      </c>
      <c r="E143">
        <v>3918</v>
      </c>
    </row>
    <row r="144" spans="1:5" x14ac:dyDescent="0.35">
      <c r="A144" t="s">
        <v>110</v>
      </c>
      <c r="C144" t="s">
        <v>28</v>
      </c>
      <c r="D144">
        <v>1979</v>
      </c>
      <c r="E144">
        <v>208</v>
      </c>
    </row>
    <row r="145" spans="1:5" x14ac:dyDescent="0.35">
      <c r="A145" t="s">
        <v>125</v>
      </c>
      <c r="C145" t="s">
        <v>28</v>
      </c>
      <c r="D145">
        <v>1979</v>
      </c>
      <c r="E145">
        <v>413</v>
      </c>
    </row>
    <row r="146" spans="1:5" x14ac:dyDescent="0.35">
      <c r="A146" t="s">
        <v>13</v>
      </c>
      <c r="C146" t="s">
        <v>28</v>
      </c>
      <c r="D146">
        <v>1979</v>
      </c>
      <c r="E146">
        <v>1520</v>
      </c>
    </row>
    <row r="147" spans="1:5" x14ac:dyDescent="0.35">
      <c r="A147" t="s">
        <v>114</v>
      </c>
      <c r="C147" t="s">
        <v>28</v>
      </c>
      <c r="D147">
        <v>1979</v>
      </c>
      <c r="E147">
        <v>62</v>
      </c>
    </row>
    <row r="148" spans="1:5" x14ac:dyDescent="0.35">
      <c r="A148" t="s">
        <v>15</v>
      </c>
      <c r="C148" t="s">
        <v>28</v>
      </c>
      <c r="D148">
        <v>1979</v>
      </c>
      <c r="E148">
        <v>3906</v>
      </c>
    </row>
    <row r="149" spans="1:5" x14ac:dyDescent="0.35">
      <c r="A149" t="s">
        <v>36</v>
      </c>
      <c r="C149" t="s">
        <v>28</v>
      </c>
      <c r="D149">
        <v>1979</v>
      </c>
      <c r="E149">
        <v>532</v>
      </c>
    </row>
    <row r="150" spans="1:5" x14ac:dyDescent="0.35">
      <c r="A150" t="s">
        <v>17</v>
      </c>
      <c r="C150" t="s">
        <v>28</v>
      </c>
      <c r="D150">
        <v>1979</v>
      </c>
      <c r="E150">
        <v>2674</v>
      </c>
    </row>
    <row r="151" spans="1:5" x14ac:dyDescent="0.35">
      <c r="A151" t="s">
        <v>100</v>
      </c>
      <c r="C151" t="s">
        <v>28</v>
      </c>
      <c r="D151">
        <v>1979</v>
      </c>
      <c r="E151">
        <v>1357</v>
      </c>
    </row>
    <row r="152" spans="1:5" x14ac:dyDescent="0.35">
      <c r="A152" t="s">
        <v>101</v>
      </c>
      <c r="C152" t="s">
        <v>28</v>
      </c>
      <c r="D152">
        <v>1979</v>
      </c>
      <c r="E152">
        <v>1265</v>
      </c>
    </row>
    <row r="153" spans="1:5" x14ac:dyDescent="0.35">
      <c r="A153" t="s">
        <v>38</v>
      </c>
      <c r="C153" t="s">
        <v>28</v>
      </c>
      <c r="D153">
        <v>1979</v>
      </c>
      <c r="E153">
        <v>7931</v>
      </c>
    </row>
    <row r="154" spans="1:5" x14ac:dyDescent="0.35">
      <c r="A154" t="s">
        <v>24</v>
      </c>
      <c r="C154" t="s">
        <v>28</v>
      </c>
      <c r="D154">
        <v>1979</v>
      </c>
      <c r="E154">
        <v>94239</v>
      </c>
    </row>
    <row r="155" spans="1:5" x14ac:dyDescent="0.35">
      <c r="A155" t="s">
        <v>102</v>
      </c>
      <c r="C155" t="s">
        <v>73</v>
      </c>
      <c r="D155">
        <v>1979</v>
      </c>
      <c r="E155">
        <v>235</v>
      </c>
    </row>
    <row r="156" spans="1:5" x14ac:dyDescent="0.35">
      <c r="A156" t="s">
        <v>74</v>
      </c>
      <c r="C156" t="s">
        <v>73</v>
      </c>
      <c r="D156">
        <v>1979</v>
      </c>
      <c r="E156">
        <v>4898</v>
      </c>
    </row>
    <row r="157" spans="1:5" x14ac:dyDescent="0.35">
      <c r="A157" t="s">
        <v>40</v>
      </c>
      <c r="C157" t="s">
        <v>73</v>
      </c>
      <c r="D157">
        <v>1979</v>
      </c>
      <c r="E157">
        <v>20422</v>
      </c>
    </row>
    <row r="158" spans="1:5" x14ac:dyDescent="0.35">
      <c r="A158" t="s">
        <v>105</v>
      </c>
      <c r="C158" t="s">
        <v>73</v>
      </c>
      <c r="D158">
        <v>1979</v>
      </c>
      <c r="E158">
        <v>83</v>
      </c>
    </row>
    <row r="159" spans="1:5" x14ac:dyDescent="0.35">
      <c r="A159" t="s">
        <v>86</v>
      </c>
      <c r="C159" t="s">
        <v>73</v>
      </c>
      <c r="D159">
        <v>1979</v>
      </c>
      <c r="E159">
        <v>512</v>
      </c>
    </row>
    <row r="160" spans="1:5" x14ac:dyDescent="0.35">
      <c r="A160" t="s">
        <v>41</v>
      </c>
      <c r="C160" t="s">
        <v>73</v>
      </c>
      <c r="D160">
        <v>1979</v>
      </c>
      <c r="E160">
        <v>102</v>
      </c>
    </row>
    <row r="161" spans="1:5" x14ac:dyDescent="0.35">
      <c r="A161" t="s">
        <v>42</v>
      </c>
      <c r="C161" t="s">
        <v>73</v>
      </c>
      <c r="D161">
        <v>1979</v>
      </c>
      <c r="E161">
        <v>22689</v>
      </c>
    </row>
    <row r="162" spans="1:5" x14ac:dyDescent="0.35">
      <c r="A162" t="s">
        <v>43</v>
      </c>
      <c r="C162" t="s">
        <v>73</v>
      </c>
      <c r="D162">
        <v>1979</v>
      </c>
      <c r="E162">
        <v>26326</v>
      </c>
    </row>
    <row r="163" spans="1:5" x14ac:dyDescent="0.35">
      <c r="A163" t="s">
        <v>45</v>
      </c>
      <c r="C163" t="s">
        <v>73</v>
      </c>
      <c r="D163">
        <v>1979</v>
      </c>
      <c r="E163">
        <v>2778</v>
      </c>
    </row>
    <row r="164" spans="1:5" x14ac:dyDescent="0.35">
      <c r="A164" t="s">
        <v>132</v>
      </c>
      <c r="C164" t="s">
        <v>73</v>
      </c>
      <c r="D164">
        <v>1979</v>
      </c>
      <c r="E164">
        <v>1041</v>
      </c>
    </row>
    <row r="165" spans="1:5" x14ac:dyDescent="0.35">
      <c r="A165" t="s">
        <v>47</v>
      </c>
      <c r="C165" t="s">
        <v>73</v>
      </c>
      <c r="D165">
        <v>1979</v>
      </c>
      <c r="E165">
        <v>46</v>
      </c>
    </row>
    <row r="166" spans="1:5" x14ac:dyDescent="0.35">
      <c r="A166" t="s">
        <v>87</v>
      </c>
      <c r="C166" t="s">
        <v>73</v>
      </c>
      <c r="D166">
        <v>1979</v>
      </c>
      <c r="E166">
        <v>651</v>
      </c>
    </row>
    <row r="167" spans="1:5" x14ac:dyDescent="0.35">
      <c r="A167" t="s">
        <v>75</v>
      </c>
      <c r="C167" t="s">
        <v>73</v>
      </c>
      <c r="D167">
        <v>1979</v>
      </c>
      <c r="E167">
        <v>5249</v>
      </c>
    </row>
    <row r="168" spans="1:5" x14ac:dyDescent="0.35">
      <c r="A168" t="s">
        <v>88</v>
      </c>
      <c r="C168" t="s">
        <v>73</v>
      </c>
      <c r="D168">
        <v>1979</v>
      </c>
      <c r="E168">
        <v>4317</v>
      </c>
    </row>
    <row r="169" spans="1:5" x14ac:dyDescent="0.35">
      <c r="A169" t="s">
        <v>119</v>
      </c>
      <c r="C169" t="s">
        <v>73</v>
      </c>
      <c r="D169">
        <v>1979</v>
      </c>
      <c r="E169">
        <v>109</v>
      </c>
    </row>
    <row r="170" spans="1:5" x14ac:dyDescent="0.35">
      <c r="A170" t="s">
        <v>76</v>
      </c>
      <c r="C170" t="s">
        <v>73</v>
      </c>
      <c r="D170">
        <v>1979</v>
      </c>
      <c r="E170">
        <v>17355</v>
      </c>
    </row>
    <row r="171" spans="1:5" x14ac:dyDescent="0.35">
      <c r="A171" t="s">
        <v>109</v>
      </c>
      <c r="C171" t="s">
        <v>73</v>
      </c>
      <c r="D171">
        <v>1979</v>
      </c>
      <c r="E171">
        <v>113</v>
      </c>
    </row>
    <row r="172" spans="1:5" x14ac:dyDescent="0.35">
      <c r="A172" t="s">
        <v>53</v>
      </c>
      <c r="C172" t="s">
        <v>73</v>
      </c>
      <c r="D172">
        <v>1979</v>
      </c>
      <c r="E172">
        <v>144</v>
      </c>
    </row>
    <row r="173" spans="1:5" x14ac:dyDescent="0.35">
      <c r="A173" t="s">
        <v>93</v>
      </c>
      <c r="C173" t="s">
        <v>73</v>
      </c>
      <c r="D173">
        <v>1979</v>
      </c>
      <c r="E173">
        <v>941</v>
      </c>
    </row>
    <row r="174" spans="1:5" x14ac:dyDescent="0.35">
      <c r="A174" t="s">
        <v>54</v>
      </c>
      <c r="C174" t="s">
        <v>73</v>
      </c>
      <c r="D174">
        <v>1979</v>
      </c>
      <c r="E174">
        <v>2743</v>
      </c>
    </row>
    <row r="175" spans="1:5" x14ac:dyDescent="0.35">
      <c r="A175" t="s">
        <v>55</v>
      </c>
      <c r="C175" t="s">
        <v>73</v>
      </c>
      <c r="D175">
        <v>1979</v>
      </c>
      <c r="E175">
        <v>4372</v>
      </c>
    </row>
    <row r="176" spans="1:5" x14ac:dyDescent="0.35">
      <c r="A176" t="s">
        <v>79</v>
      </c>
      <c r="C176" t="s">
        <v>73</v>
      </c>
      <c r="D176">
        <v>1979</v>
      </c>
      <c r="E176">
        <v>83</v>
      </c>
    </row>
    <row r="177" spans="1:5" x14ac:dyDescent="0.35">
      <c r="A177" t="s">
        <v>57</v>
      </c>
      <c r="C177" t="s">
        <v>73</v>
      </c>
      <c r="D177">
        <v>1979</v>
      </c>
      <c r="E177">
        <v>508</v>
      </c>
    </row>
    <row r="178" spans="1:5" x14ac:dyDescent="0.35">
      <c r="A178" t="s">
        <v>112</v>
      </c>
      <c r="C178" t="s">
        <v>73</v>
      </c>
      <c r="D178">
        <v>1979</v>
      </c>
      <c r="E178">
        <v>12861</v>
      </c>
    </row>
    <row r="179" spans="1:5" x14ac:dyDescent="0.35">
      <c r="A179" t="s">
        <v>60</v>
      </c>
      <c r="C179" t="s">
        <v>73</v>
      </c>
      <c r="D179">
        <v>1979</v>
      </c>
      <c r="E179">
        <v>9635</v>
      </c>
    </row>
    <row r="180" spans="1:5" x14ac:dyDescent="0.35">
      <c r="A180" t="s">
        <v>113</v>
      </c>
      <c r="C180" t="s">
        <v>73</v>
      </c>
      <c r="D180">
        <v>1979</v>
      </c>
      <c r="E180">
        <v>661</v>
      </c>
    </row>
    <row r="181" spans="1:5" x14ac:dyDescent="0.35">
      <c r="A181" t="s">
        <v>115</v>
      </c>
      <c r="C181" t="s">
        <v>73</v>
      </c>
      <c r="D181">
        <v>1979</v>
      </c>
      <c r="E181">
        <v>138</v>
      </c>
    </row>
    <row r="182" spans="1:5" x14ac:dyDescent="0.35">
      <c r="A182" t="s">
        <v>63</v>
      </c>
      <c r="C182" t="s">
        <v>73</v>
      </c>
      <c r="D182">
        <v>1979</v>
      </c>
      <c r="E182">
        <v>2573</v>
      </c>
    </row>
    <row r="183" spans="1:5" x14ac:dyDescent="0.35">
      <c r="A183" t="s">
        <v>80</v>
      </c>
      <c r="C183" t="s">
        <v>73</v>
      </c>
      <c r="D183">
        <v>1979</v>
      </c>
      <c r="E183">
        <v>11534</v>
      </c>
    </row>
    <row r="184" spans="1:5" x14ac:dyDescent="0.35">
      <c r="A184" t="s">
        <v>64</v>
      </c>
      <c r="C184" t="s">
        <v>73</v>
      </c>
      <c r="D184">
        <v>1979</v>
      </c>
      <c r="E184">
        <v>18337</v>
      </c>
    </row>
    <row r="185" spans="1:5" x14ac:dyDescent="0.35">
      <c r="A185" t="s">
        <v>90</v>
      </c>
      <c r="C185" t="s">
        <v>73</v>
      </c>
      <c r="D185">
        <v>1979</v>
      </c>
      <c r="E185">
        <v>2546</v>
      </c>
    </row>
    <row r="186" spans="1:5" x14ac:dyDescent="0.35">
      <c r="A186" t="s">
        <v>65</v>
      </c>
      <c r="C186" t="s">
        <v>73</v>
      </c>
      <c r="D186">
        <v>1979</v>
      </c>
      <c r="E186">
        <v>197</v>
      </c>
    </row>
    <row r="187" spans="1:5" x14ac:dyDescent="0.35">
      <c r="A187" t="s">
        <v>116</v>
      </c>
      <c r="C187" t="s">
        <v>73</v>
      </c>
      <c r="D187">
        <v>1979</v>
      </c>
      <c r="E187">
        <v>258</v>
      </c>
    </row>
    <row r="188" spans="1:5" x14ac:dyDescent="0.35">
      <c r="A188" t="s">
        <v>83</v>
      </c>
      <c r="C188" t="s">
        <v>73</v>
      </c>
      <c r="D188">
        <v>1979</v>
      </c>
      <c r="E188">
        <v>35</v>
      </c>
    </row>
    <row r="189" spans="1:5" x14ac:dyDescent="0.35">
      <c r="A189" t="s">
        <v>91</v>
      </c>
      <c r="C189" t="s">
        <v>73</v>
      </c>
      <c r="D189">
        <v>1979</v>
      </c>
      <c r="E189">
        <v>1108</v>
      </c>
    </row>
    <row r="190" spans="1:5" x14ac:dyDescent="0.35">
      <c r="A190" t="s">
        <v>122</v>
      </c>
      <c r="C190" t="s">
        <v>73</v>
      </c>
      <c r="D190">
        <v>1979</v>
      </c>
      <c r="E190">
        <v>84</v>
      </c>
    </row>
    <row r="191" spans="1:5" x14ac:dyDescent="0.35">
      <c r="A191" t="s">
        <v>117</v>
      </c>
      <c r="C191" t="s">
        <v>73</v>
      </c>
      <c r="D191">
        <v>1979</v>
      </c>
      <c r="E191">
        <v>1955</v>
      </c>
    </row>
    <row r="192" spans="1:5" x14ac:dyDescent="0.35">
      <c r="A192" t="s">
        <v>68</v>
      </c>
      <c r="C192" t="s">
        <v>73</v>
      </c>
      <c r="D192">
        <v>1979</v>
      </c>
      <c r="E192">
        <v>28608</v>
      </c>
    </row>
    <row r="193" spans="1:5" x14ac:dyDescent="0.35">
      <c r="A193" t="s">
        <v>70</v>
      </c>
      <c r="C193" t="s">
        <v>73</v>
      </c>
      <c r="D193">
        <v>1979</v>
      </c>
      <c r="E193">
        <v>206247</v>
      </c>
    </row>
    <row r="194" spans="1:5" x14ac:dyDescent="0.35">
      <c r="A194" t="s">
        <v>111</v>
      </c>
      <c r="D194">
        <v>1979</v>
      </c>
      <c r="E194">
        <v>260</v>
      </c>
    </row>
    <row r="195" spans="1:5" x14ac:dyDescent="0.35">
      <c r="A195" t="s">
        <v>30</v>
      </c>
      <c r="C195" t="s">
        <v>28</v>
      </c>
      <c r="D195">
        <v>1978</v>
      </c>
      <c r="E195">
        <v>1831</v>
      </c>
    </row>
    <row r="196" spans="1:5" x14ac:dyDescent="0.35">
      <c r="A196" t="s">
        <v>31</v>
      </c>
      <c r="C196" t="s">
        <v>28</v>
      </c>
      <c r="D196">
        <v>1978</v>
      </c>
      <c r="E196">
        <v>11338</v>
      </c>
    </row>
    <row r="197" spans="1:5" x14ac:dyDescent="0.35">
      <c r="A197" t="s">
        <v>3</v>
      </c>
      <c r="C197" t="s">
        <v>28</v>
      </c>
      <c r="D197">
        <v>1978</v>
      </c>
      <c r="E197">
        <v>19671</v>
      </c>
    </row>
    <row r="198" spans="1:5" x14ac:dyDescent="0.35">
      <c r="A198" t="s">
        <v>97</v>
      </c>
      <c r="C198" t="s">
        <v>28</v>
      </c>
      <c r="D198">
        <v>1978</v>
      </c>
      <c r="E198">
        <v>2671</v>
      </c>
    </row>
    <row r="199" spans="1:5" x14ac:dyDescent="0.35">
      <c r="A199" t="s">
        <v>106</v>
      </c>
      <c r="C199" t="s">
        <v>28</v>
      </c>
      <c r="D199">
        <v>1978</v>
      </c>
      <c r="E199">
        <v>304</v>
      </c>
    </row>
    <row r="200" spans="1:5" x14ac:dyDescent="0.35">
      <c r="A200" t="s">
        <v>107</v>
      </c>
      <c r="C200" t="s">
        <v>28</v>
      </c>
      <c r="D200">
        <v>1978</v>
      </c>
      <c r="E200">
        <v>416</v>
      </c>
    </row>
    <row r="201" spans="1:5" x14ac:dyDescent="0.35">
      <c r="A201" t="s">
        <v>108</v>
      </c>
      <c r="C201" t="s">
        <v>28</v>
      </c>
      <c r="D201">
        <v>1978</v>
      </c>
      <c r="E201">
        <v>351</v>
      </c>
    </row>
    <row r="202" spans="1:5" x14ac:dyDescent="0.35">
      <c r="A202" t="s">
        <v>4</v>
      </c>
      <c r="C202" t="s">
        <v>28</v>
      </c>
      <c r="D202">
        <v>1978</v>
      </c>
      <c r="E202">
        <v>26774</v>
      </c>
    </row>
    <row r="203" spans="1:5" x14ac:dyDescent="0.35">
      <c r="A203" t="s">
        <v>5</v>
      </c>
      <c r="C203" t="s">
        <v>28</v>
      </c>
      <c r="D203">
        <v>1978</v>
      </c>
      <c r="E203">
        <v>2418</v>
      </c>
    </row>
    <row r="204" spans="1:5" x14ac:dyDescent="0.35">
      <c r="A204" t="s">
        <v>98</v>
      </c>
      <c r="C204" t="s">
        <v>28</v>
      </c>
      <c r="D204">
        <v>1978</v>
      </c>
      <c r="E204">
        <v>1859</v>
      </c>
    </row>
    <row r="205" spans="1:5" x14ac:dyDescent="0.35">
      <c r="A205" t="s">
        <v>99</v>
      </c>
      <c r="C205" t="s">
        <v>28</v>
      </c>
      <c r="D205">
        <v>1978</v>
      </c>
      <c r="E205">
        <v>296</v>
      </c>
    </row>
    <row r="206" spans="1:5" x14ac:dyDescent="0.35">
      <c r="A206" t="s">
        <v>8</v>
      </c>
      <c r="C206" t="s">
        <v>28</v>
      </c>
      <c r="D206">
        <v>1978</v>
      </c>
      <c r="E206">
        <v>810</v>
      </c>
    </row>
    <row r="207" spans="1:5" x14ac:dyDescent="0.35">
      <c r="A207" t="s">
        <v>121</v>
      </c>
      <c r="C207" t="s">
        <v>28</v>
      </c>
      <c r="D207">
        <v>1978</v>
      </c>
      <c r="E207">
        <v>125</v>
      </c>
    </row>
    <row r="208" spans="1:5" x14ac:dyDescent="0.35">
      <c r="A208" t="s">
        <v>33</v>
      </c>
      <c r="C208" t="s">
        <v>28</v>
      </c>
      <c r="D208">
        <v>1978</v>
      </c>
      <c r="E208">
        <v>874</v>
      </c>
    </row>
    <row r="209" spans="1:5" x14ac:dyDescent="0.35">
      <c r="A209" t="s">
        <v>34</v>
      </c>
      <c r="C209" t="s">
        <v>28</v>
      </c>
      <c r="D209">
        <v>1978</v>
      </c>
      <c r="E209">
        <v>4016</v>
      </c>
    </row>
    <row r="210" spans="1:5" x14ac:dyDescent="0.35">
      <c r="A210" t="s">
        <v>110</v>
      </c>
      <c r="C210" t="s">
        <v>28</v>
      </c>
      <c r="D210">
        <v>1978</v>
      </c>
      <c r="E210">
        <v>262</v>
      </c>
    </row>
    <row r="211" spans="1:5" x14ac:dyDescent="0.35">
      <c r="A211" t="s">
        <v>125</v>
      </c>
      <c r="C211" t="s">
        <v>28</v>
      </c>
      <c r="D211">
        <v>1978</v>
      </c>
      <c r="E211">
        <v>417</v>
      </c>
    </row>
    <row r="212" spans="1:5" x14ac:dyDescent="0.35">
      <c r="A212" t="s">
        <v>13</v>
      </c>
      <c r="C212" t="s">
        <v>28</v>
      </c>
      <c r="D212">
        <v>1978</v>
      </c>
      <c r="E212">
        <v>1487</v>
      </c>
    </row>
    <row r="213" spans="1:5" x14ac:dyDescent="0.35">
      <c r="A213" t="s">
        <v>114</v>
      </c>
      <c r="C213" t="s">
        <v>28</v>
      </c>
      <c r="D213">
        <v>1978</v>
      </c>
      <c r="E213">
        <v>72</v>
      </c>
    </row>
    <row r="214" spans="1:5" x14ac:dyDescent="0.35">
      <c r="A214" t="s">
        <v>15</v>
      </c>
      <c r="C214" t="s">
        <v>28</v>
      </c>
      <c r="D214">
        <v>1978</v>
      </c>
      <c r="E214">
        <v>3849</v>
      </c>
    </row>
    <row r="215" spans="1:5" x14ac:dyDescent="0.35">
      <c r="A215" t="s">
        <v>36</v>
      </c>
      <c r="C215" t="s">
        <v>28</v>
      </c>
      <c r="D215">
        <v>1978</v>
      </c>
      <c r="E215">
        <v>577</v>
      </c>
    </row>
    <row r="216" spans="1:5" x14ac:dyDescent="0.35">
      <c r="A216" t="s">
        <v>17</v>
      </c>
      <c r="C216" t="s">
        <v>28</v>
      </c>
      <c r="D216">
        <v>1978</v>
      </c>
      <c r="E216">
        <v>2709</v>
      </c>
    </row>
    <row r="217" spans="1:5" x14ac:dyDescent="0.35">
      <c r="A217" t="s">
        <v>100</v>
      </c>
      <c r="C217" t="s">
        <v>28</v>
      </c>
      <c r="D217">
        <v>1978</v>
      </c>
      <c r="E217">
        <v>1505</v>
      </c>
    </row>
    <row r="218" spans="1:5" x14ac:dyDescent="0.35">
      <c r="A218" t="s">
        <v>101</v>
      </c>
      <c r="C218" t="s">
        <v>28</v>
      </c>
      <c r="D218">
        <v>1978</v>
      </c>
      <c r="E218">
        <v>1288</v>
      </c>
    </row>
    <row r="219" spans="1:5" x14ac:dyDescent="0.35">
      <c r="A219" t="s">
        <v>38</v>
      </c>
      <c r="C219" t="s">
        <v>28</v>
      </c>
      <c r="D219">
        <v>1978</v>
      </c>
      <c r="E219">
        <v>7963</v>
      </c>
    </row>
    <row r="220" spans="1:5" x14ac:dyDescent="0.35">
      <c r="A220" t="s">
        <v>24</v>
      </c>
      <c r="C220" t="s">
        <v>28</v>
      </c>
      <c r="D220">
        <v>1978</v>
      </c>
      <c r="E220">
        <v>93883</v>
      </c>
    </row>
    <row r="221" spans="1:5" x14ac:dyDescent="0.35">
      <c r="A221" t="s">
        <v>102</v>
      </c>
      <c r="C221" t="s">
        <v>73</v>
      </c>
      <c r="D221">
        <v>1978</v>
      </c>
      <c r="E221">
        <v>331</v>
      </c>
    </row>
    <row r="222" spans="1:5" x14ac:dyDescent="0.35">
      <c r="A222" t="s">
        <v>74</v>
      </c>
      <c r="C222" t="s">
        <v>73</v>
      </c>
      <c r="D222">
        <v>1978</v>
      </c>
      <c r="E222">
        <v>5511</v>
      </c>
    </row>
    <row r="223" spans="1:5" x14ac:dyDescent="0.35">
      <c r="A223" t="s">
        <v>104</v>
      </c>
      <c r="C223" t="s">
        <v>73</v>
      </c>
      <c r="D223">
        <v>1978</v>
      </c>
      <c r="E223">
        <v>71</v>
      </c>
    </row>
    <row r="224" spans="1:5" x14ac:dyDescent="0.35">
      <c r="A224" t="s">
        <v>40</v>
      </c>
      <c r="C224" t="s">
        <v>73</v>
      </c>
      <c r="D224">
        <v>1978</v>
      </c>
      <c r="E224">
        <v>21045</v>
      </c>
    </row>
    <row r="225" spans="1:5" x14ac:dyDescent="0.35">
      <c r="A225" t="s">
        <v>105</v>
      </c>
      <c r="C225" t="s">
        <v>73</v>
      </c>
      <c r="D225">
        <v>1978</v>
      </c>
      <c r="E225">
        <v>117</v>
      </c>
    </row>
    <row r="226" spans="1:5" x14ac:dyDescent="0.35">
      <c r="A226" t="s">
        <v>86</v>
      </c>
      <c r="C226" t="s">
        <v>73</v>
      </c>
      <c r="D226">
        <v>1978</v>
      </c>
      <c r="E226">
        <v>554</v>
      </c>
    </row>
    <row r="227" spans="1:5" x14ac:dyDescent="0.35">
      <c r="A227" t="s">
        <v>41</v>
      </c>
      <c r="C227" t="s">
        <v>73</v>
      </c>
      <c r="D227">
        <v>1978</v>
      </c>
      <c r="E227">
        <v>81</v>
      </c>
    </row>
    <row r="228" spans="1:5" x14ac:dyDescent="0.35">
      <c r="A228" t="s">
        <v>42</v>
      </c>
      <c r="C228" t="s">
        <v>73</v>
      </c>
      <c r="D228">
        <v>1978</v>
      </c>
      <c r="E228">
        <v>25335</v>
      </c>
    </row>
    <row r="229" spans="1:5" x14ac:dyDescent="0.35">
      <c r="A229" t="s">
        <v>43</v>
      </c>
      <c r="C229" t="s">
        <v>73</v>
      </c>
      <c r="D229">
        <v>1978</v>
      </c>
      <c r="E229">
        <v>27080</v>
      </c>
    </row>
    <row r="230" spans="1:5" x14ac:dyDescent="0.35">
      <c r="A230" t="s">
        <v>45</v>
      </c>
      <c r="C230" t="s">
        <v>73</v>
      </c>
      <c r="D230">
        <v>1978</v>
      </c>
      <c r="E230">
        <v>2695</v>
      </c>
    </row>
    <row r="231" spans="1:5" x14ac:dyDescent="0.35">
      <c r="A231" t="s">
        <v>132</v>
      </c>
      <c r="C231" t="s">
        <v>73</v>
      </c>
      <c r="D231">
        <v>1978</v>
      </c>
      <c r="E231">
        <v>1215</v>
      </c>
    </row>
    <row r="232" spans="1:5" x14ac:dyDescent="0.35">
      <c r="A232" t="s">
        <v>47</v>
      </c>
      <c r="C232" t="s">
        <v>73</v>
      </c>
      <c r="D232">
        <v>1978</v>
      </c>
      <c r="E232">
        <v>61</v>
      </c>
    </row>
    <row r="233" spans="1:5" x14ac:dyDescent="0.35">
      <c r="A233" t="s">
        <v>87</v>
      </c>
      <c r="C233" t="s">
        <v>73</v>
      </c>
      <c r="D233">
        <v>1978</v>
      </c>
      <c r="E233">
        <v>725</v>
      </c>
    </row>
    <row r="234" spans="1:5" x14ac:dyDescent="0.35">
      <c r="A234" t="s">
        <v>75</v>
      </c>
      <c r="C234" t="s">
        <v>73</v>
      </c>
      <c r="D234">
        <v>1978</v>
      </c>
      <c r="E234">
        <v>5402</v>
      </c>
    </row>
    <row r="235" spans="1:5" x14ac:dyDescent="0.35">
      <c r="A235" t="s">
        <v>88</v>
      </c>
      <c r="C235" t="s">
        <v>73</v>
      </c>
      <c r="D235">
        <v>1978</v>
      </c>
      <c r="E235">
        <v>4243</v>
      </c>
    </row>
    <row r="236" spans="1:5" x14ac:dyDescent="0.35">
      <c r="A236" t="s">
        <v>119</v>
      </c>
      <c r="C236" t="s">
        <v>73</v>
      </c>
      <c r="D236">
        <v>1978</v>
      </c>
      <c r="E236">
        <v>116</v>
      </c>
    </row>
    <row r="237" spans="1:5" x14ac:dyDescent="0.35">
      <c r="A237" t="s">
        <v>76</v>
      </c>
      <c r="C237" t="s">
        <v>73</v>
      </c>
      <c r="D237">
        <v>1978</v>
      </c>
      <c r="E237">
        <v>18624</v>
      </c>
    </row>
    <row r="238" spans="1:5" x14ac:dyDescent="0.35">
      <c r="A238" t="s">
        <v>109</v>
      </c>
      <c r="C238" t="s">
        <v>73</v>
      </c>
      <c r="D238">
        <v>1978</v>
      </c>
      <c r="E238">
        <v>131</v>
      </c>
    </row>
    <row r="239" spans="1:5" x14ac:dyDescent="0.35">
      <c r="A239" t="s">
        <v>53</v>
      </c>
      <c r="C239" t="s">
        <v>73</v>
      </c>
      <c r="D239">
        <v>1978</v>
      </c>
      <c r="E239">
        <v>129</v>
      </c>
    </row>
    <row r="240" spans="1:5" x14ac:dyDescent="0.35">
      <c r="A240" t="s">
        <v>93</v>
      </c>
      <c r="C240" t="s">
        <v>73</v>
      </c>
      <c r="D240">
        <v>1978</v>
      </c>
      <c r="E240">
        <v>1203</v>
      </c>
    </row>
    <row r="241" spans="1:5" x14ac:dyDescent="0.35">
      <c r="A241" t="s">
        <v>54</v>
      </c>
      <c r="C241" t="s">
        <v>73</v>
      </c>
      <c r="D241">
        <v>1978</v>
      </c>
      <c r="E241">
        <v>3501</v>
      </c>
    </row>
    <row r="242" spans="1:5" x14ac:dyDescent="0.35">
      <c r="A242" t="s">
        <v>55</v>
      </c>
      <c r="C242" t="s">
        <v>73</v>
      </c>
      <c r="D242">
        <v>1978</v>
      </c>
      <c r="E242">
        <v>4600</v>
      </c>
    </row>
    <row r="243" spans="1:5" x14ac:dyDescent="0.35">
      <c r="A243" t="s">
        <v>79</v>
      </c>
      <c r="C243" t="s">
        <v>73</v>
      </c>
      <c r="D243">
        <v>1978</v>
      </c>
      <c r="E243">
        <v>105</v>
      </c>
    </row>
    <row r="244" spans="1:5" x14ac:dyDescent="0.35">
      <c r="A244" t="s">
        <v>57</v>
      </c>
      <c r="C244" t="s">
        <v>73</v>
      </c>
      <c r="D244">
        <v>1978</v>
      </c>
      <c r="E244">
        <v>542</v>
      </c>
    </row>
    <row r="245" spans="1:5" x14ac:dyDescent="0.35">
      <c r="A245" t="s">
        <v>112</v>
      </c>
      <c r="C245" t="s">
        <v>73</v>
      </c>
      <c r="D245">
        <v>1978</v>
      </c>
      <c r="E245">
        <v>13556</v>
      </c>
    </row>
    <row r="246" spans="1:5" x14ac:dyDescent="0.35">
      <c r="A246" t="s">
        <v>60</v>
      </c>
      <c r="C246" t="s">
        <v>73</v>
      </c>
      <c r="D246">
        <v>1978</v>
      </c>
      <c r="E246">
        <v>10211</v>
      </c>
    </row>
    <row r="247" spans="1:5" x14ac:dyDescent="0.35">
      <c r="A247" t="s">
        <v>113</v>
      </c>
      <c r="C247" t="s">
        <v>73</v>
      </c>
      <c r="D247">
        <v>1978</v>
      </c>
      <c r="E247">
        <v>684</v>
      </c>
    </row>
    <row r="248" spans="1:5" x14ac:dyDescent="0.35">
      <c r="A248" t="s">
        <v>115</v>
      </c>
      <c r="C248" t="s">
        <v>73</v>
      </c>
      <c r="D248">
        <v>1978</v>
      </c>
      <c r="E248">
        <v>154</v>
      </c>
    </row>
    <row r="249" spans="1:5" x14ac:dyDescent="0.35">
      <c r="A249" t="s">
        <v>63</v>
      </c>
      <c r="C249" t="s">
        <v>73</v>
      </c>
      <c r="D249">
        <v>1978</v>
      </c>
      <c r="E249">
        <v>2690</v>
      </c>
    </row>
    <row r="250" spans="1:5" x14ac:dyDescent="0.35">
      <c r="A250" t="s">
        <v>80</v>
      </c>
      <c r="C250" t="s">
        <v>73</v>
      </c>
      <c r="D250">
        <v>1978</v>
      </c>
      <c r="E250">
        <v>11959</v>
      </c>
    </row>
    <row r="251" spans="1:5" x14ac:dyDescent="0.35">
      <c r="A251" t="s">
        <v>64</v>
      </c>
      <c r="C251" t="s">
        <v>73</v>
      </c>
      <c r="D251">
        <v>1978</v>
      </c>
      <c r="E251">
        <v>18833</v>
      </c>
    </row>
    <row r="252" spans="1:5" x14ac:dyDescent="0.35">
      <c r="A252" t="s">
        <v>90</v>
      </c>
      <c r="C252" t="s">
        <v>73</v>
      </c>
      <c r="D252">
        <v>1978</v>
      </c>
      <c r="E252">
        <v>2704</v>
      </c>
    </row>
    <row r="253" spans="1:5" x14ac:dyDescent="0.35">
      <c r="A253" t="s">
        <v>65</v>
      </c>
      <c r="C253" t="s">
        <v>73</v>
      </c>
      <c r="D253">
        <v>1978</v>
      </c>
      <c r="E253">
        <v>223</v>
      </c>
    </row>
    <row r="254" spans="1:5" x14ac:dyDescent="0.35">
      <c r="A254" t="s">
        <v>116</v>
      </c>
      <c r="C254" t="s">
        <v>73</v>
      </c>
      <c r="D254">
        <v>1978</v>
      </c>
      <c r="E254">
        <v>281</v>
      </c>
    </row>
    <row r="255" spans="1:5" x14ac:dyDescent="0.35">
      <c r="A255" t="s">
        <v>83</v>
      </c>
      <c r="C255" t="s">
        <v>73</v>
      </c>
      <c r="D255">
        <v>1978</v>
      </c>
      <c r="E255">
        <v>19</v>
      </c>
    </row>
    <row r="256" spans="1:5" x14ac:dyDescent="0.35">
      <c r="A256" t="s">
        <v>91</v>
      </c>
      <c r="C256" t="s">
        <v>73</v>
      </c>
      <c r="D256">
        <v>1978</v>
      </c>
      <c r="E256">
        <v>1289</v>
      </c>
    </row>
    <row r="257" spans="1:5" x14ac:dyDescent="0.35">
      <c r="A257" t="s">
        <v>122</v>
      </c>
      <c r="C257" t="s">
        <v>73</v>
      </c>
      <c r="D257">
        <v>1978</v>
      </c>
      <c r="E257">
        <v>89</v>
      </c>
    </row>
    <row r="258" spans="1:5" x14ac:dyDescent="0.35">
      <c r="A258" t="s">
        <v>117</v>
      </c>
      <c r="C258" t="s">
        <v>73</v>
      </c>
      <c r="D258">
        <v>1978</v>
      </c>
      <c r="E258">
        <v>2193</v>
      </c>
    </row>
    <row r="259" spans="1:5" x14ac:dyDescent="0.35">
      <c r="A259" t="s">
        <v>68</v>
      </c>
      <c r="C259" t="s">
        <v>73</v>
      </c>
      <c r="D259">
        <v>1978</v>
      </c>
      <c r="E259">
        <v>30449</v>
      </c>
    </row>
    <row r="260" spans="1:5" x14ac:dyDescent="0.35">
      <c r="A260" t="s">
        <v>70</v>
      </c>
      <c r="C260" t="s">
        <v>73</v>
      </c>
      <c r="D260">
        <v>1978</v>
      </c>
      <c r="E260">
        <f>SUM(E221:E259)</f>
        <v>218751</v>
      </c>
    </row>
    <row r="261" spans="1:5" x14ac:dyDescent="0.35">
      <c r="A261" t="s">
        <v>111</v>
      </c>
      <c r="D261">
        <v>1978</v>
      </c>
      <c r="E261">
        <v>260</v>
      </c>
    </row>
    <row r="262" spans="1:5" x14ac:dyDescent="0.35">
      <c r="A262" t="s">
        <v>30</v>
      </c>
      <c r="C262" t="s">
        <v>28</v>
      </c>
      <c r="D262">
        <v>1977</v>
      </c>
      <c r="E262">
        <v>1806</v>
      </c>
    </row>
    <row r="263" spans="1:5" x14ac:dyDescent="0.35">
      <c r="A263" t="s">
        <v>31</v>
      </c>
      <c r="C263" t="s">
        <v>28</v>
      </c>
      <c r="D263">
        <v>1977</v>
      </c>
      <c r="E263">
        <v>10283</v>
      </c>
    </row>
    <row r="264" spans="1:5" x14ac:dyDescent="0.35">
      <c r="A264" t="s">
        <v>118</v>
      </c>
      <c r="C264" t="s">
        <v>28</v>
      </c>
      <c r="D264">
        <v>1977</v>
      </c>
      <c r="E264">
        <v>64</v>
      </c>
    </row>
    <row r="265" spans="1:5" x14ac:dyDescent="0.35">
      <c r="A265" t="s">
        <v>3</v>
      </c>
      <c r="C265" t="s">
        <v>28</v>
      </c>
      <c r="D265">
        <v>1977</v>
      </c>
      <c r="E265">
        <v>20159</v>
      </c>
    </row>
    <row r="266" spans="1:5" x14ac:dyDescent="0.35">
      <c r="A266" t="s">
        <v>97</v>
      </c>
      <c r="C266" t="s">
        <v>28</v>
      </c>
      <c r="D266">
        <v>1977</v>
      </c>
      <c r="E266">
        <v>2791</v>
      </c>
    </row>
    <row r="267" spans="1:5" x14ac:dyDescent="0.35">
      <c r="A267" t="s">
        <v>106</v>
      </c>
      <c r="C267" t="s">
        <v>28</v>
      </c>
      <c r="D267">
        <v>1977</v>
      </c>
      <c r="E267">
        <v>364</v>
      </c>
    </row>
    <row r="268" spans="1:5" x14ac:dyDescent="0.35">
      <c r="A268" t="s">
        <v>107</v>
      </c>
      <c r="C268" t="s">
        <v>28</v>
      </c>
      <c r="D268">
        <v>1977</v>
      </c>
      <c r="E268">
        <v>462</v>
      </c>
    </row>
    <row r="269" spans="1:5" x14ac:dyDescent="0.35">
      <c r="A269" t="s">
        <v>108</v>
      </c>
      <c r="C269" t="s">
        <v>28</v>
      </c>
      <c r="D269">
        <v>1977</v>
      </c>
      <c r="E269">
        <v>305</v>
      </c>
    </row>
    <row r="270" spans="1:5" x14ac:dyDescent="0.35">
      <c r="A270" t="s">
        <v>4</v>
      </c>
      <c r="C270" t="s">
        <v>28</v>
      </c>
      <c r="D270">
        <v>1977</v>
      </c>
      <c r="E270">
        <v>26357</v>
      </c>
    </row>
    <row r="271" spans="1:5" x14ac:dyDescent="0.35">
      <c r="A271" t="s">
        <v>5</v>
      </c>
      <c r="C271" t="s">
        <v>28</v>
      </c>
      <c r="D271">
        <v>1977</v>
      </c>
      <c r="E271">
        <v>2204</v>
      </c>
    </row>
    <row r="272" spans="1:5" x14ac:dyDescent="0.35">
      <c r="A272" t="s">
        <v>98</v>
      </c>
      <c r="C272" t="s">
        <v>28</v>
      </c>
      <c r="D272">
        <v>1977</v>
      </c>
      <c r="E272">
        <v>1784</v>
      </c>
    </row>
    <row r="273" spans="1:5" x14ac:dyDescent="0.35">
      <c r="A273" t="s">
        <v>99</v>
      </c>
      <c r="C273" t="s">
        <v>28</v>
      </c>
      <c r="D273">
        <v>1977</v>
      </c>
      <c r="E273">
        <v>321</v>
      </c>
    </row>
    <row r="274" spans="1:5" x14ac:dyDescent="0.35">
      <c r="A274" t="s">
        <v>8</v>
      </c>
      <c r="C274" t="s">
        <v>28</v>
      </c>
      <c r="D274">
        <v>1977</v>
      </c>
      <c r="E274">
        <v>921</v>
      </c>
    </row>
    <row r="275" spans="1:5" x14ac:dyDescent="0.35">
      <c r="A275" t="s">
        <v>121</v>
      </c>
      <c r="C275" t="s">
        <v>28</v>
      </c>
      <c r="D275">
        <v>1977</v>
      </c>
      <c r="E275">
        <v>148</v>
      </c>
    </row>
    <row r="276" spans="1:5" x14ac:dyDescent="0.35">
      <c r="A276" t="s">
        <v>33</v>
      </c>
      <c r="C276" t="s">
        <v>28</v>
      </c>
      <c r="D276">
        <v>1977</v>
      </c>
      <c r="E276">
        <v>660</v>
      </c>
    </row>
    <row r="277" spans="1:5" x14ac:dyDescent="0.35">
      <c r="A277" t="s">
        <v>34</v>
      </c>
      <c r="C277" t="s">
        <v>28</v>
      </c>
      <c r="D277">
        <v>1977</v>
      </c>
      <c r="E277">
        <v>4588</v>
      </c>
    </row>
    <row r="278" spans="1:5" x14ac:dyDescent="0.35">
      <c r="A278" t="s">
        <v>110</v>
      </c>
      <c r="C278" t="s">
        <v>28</v>
      </c>
      <c r="D278">
        <v>1977</v>
      </c>
      <c r="E278">
        <v>207</v>
      </c>
    </row>
    <row r="279" spans="1:5" x14ac:dyDescent="0.35">
      <c r="A279" t="s">
        <v>125</v>
      </c>
      <c r="C279" t="s">
        <v>28</v>
      </c>
      <c r="D279">
        <v>1977</v>
      </c>
      <c r="E279">
        <v>419</v>
      </c>
    </row>
    <row r="280" spans="1:5" x14ac:dyDescent="0.35">
      <c r="A280" t="s">
        <v>13</v>
      </c>
      <c r="C280" t="s">
        <v>28</v>
      </c>
      <c r="D280">
        <v>1977</v>
      </c>
      <c r="E280">
        <v>1380</v>
      </c>
    </row>
    <row r="281" spans="1:5" x14ac:dyDescent="0.35">
      <c r="A281" t="s">
        <v>114</v>
      </c>
      <c r="C281" t="s">
        <v>28</v>
      </c>
      <c r="D281">
        <v>1977</v>
      </c>
      <c r="E281">
        <v>72</v>
      </c>
    </row>
    <row r="282" spans="1:5" x14ac:dyDescent="0.35">
      <c r="A282" t="s">
        <v>15</v>
      </c>
      <c r="C282" t="s">
        <v>28</v>
      </c>
      <c r="D282">
        <v>1977</v>
      </c>
      <c r="E282">
        <v>3570</v>
      </c>
    </row>
    <row r="283" spans="1:5" x14ac:dyDescent="0.35">
      <c r="A283" t="s">
        <v>36</v>
      </c>
      <c r="C283" t="s">
        <v>28</v>
      </c>
      <c r="D283">
        <v>1977</v>
      </c>
      <c r="E283">
        <v>804</v>
      </c>
    </row>
    <row r="284" spans="1:5" x14ac:dyDescent="0.35">
      <c r="A284" t="s">
        <v>17</v>
      </c>
      <c r="C284" t="s">
        <v>28</v>
      </c>
      <c r="D284">
        <v>1977</v>
      </c>
      <c r="E284">
        <v>2914</v>
      </c>
    </row>
    <row r="285" spans="1:5" x14ac:dyDescent="0.35">
      <c r="A285" t="s">
        <v>100</v>
      </c>
      <c r="C285" t="s">
        <v>28</v>
      </c>
      <c r="D285">
        <v>1977</v>
      </c>
      <c r="E285">
        <v>1506</v>
      </c>
    </row>
    <row r="286" spans="1:5" x14ac:dyDescent="0.35">
      <c r="A286" t="s">
        <v>101</v>
      </c>
      <c r="C286" t="s">
        <v>28</v>
      </c>
      <c r="D286">
        <v>1977</v>
      </c>
      <c r="E286">
        <v>1339</v>
      </c>
    </row>
    <row r="287" spans="1:5" x14ac:dyDescent="0.35">
      <c r="A287" t="s">
        <v>38</v>
      </c>
      <c r="C287" t="s">
        <v>28</v>
      </c>
      <c r="D287">
        <v>1977</v>
      </c>
      <c r="E287">
        <v>7985</v>
      </c>
    </row>
    <row r="288" spans="1:5" x14ac:dyDescent="0.35">
      <c r="A288" t="s">
        <v>24</v>
      </c>
      <c r="C288" t="s">
        <v>28</v>
      </c>
      <c r="D288">
        <v>1977</v>
      </c>
      <c r="E288">
        <f>SUM(E262:E287)</f>
        <v>93413</v>
      </c>
    </row>
    <row r="289" spans="1:5" x14ac:dyDescent="0.35">
      <c r="A289" t="s">
        <v>102</v>
      </c>
      <c r="C289" t="s">
        <v>73</v>
      </c>
      <c r="D289">
        <v>1977</v>
      </c>
      <c r="E289">
        <v>364</v>
      </c>
    </row>
    <row r="290" spans="1:5" x14ac:dyDescent="0.35">
      <c r="A290" t="s">
        <v>74</v>
      </c>
      <c r="C290" t="s">
        <v>73</v>
      </c>
      <c r="D290">
        <v>1977</v>
      </c>
      <c r="E290">
        <v>5765</v>
      </c>
    </row>
    <row r="291" spans="1:5" x14ac:dyDescent="0.35">
      <c r="A291" t="s">
        <v>104</v>
      </c>
      <c r="C291" t="s">
        <v>73</v>
      </c>
      <c r="D291">
        <v>1977</v>
      </c>
      <c r="E291">
        <v>71</v>
      </c>
    </row>
    <row r="292" spans="1:5" x14ac:dyDescent="0.35">
      <c r="A292" t="s">
        <v>40</v>
      </c>
      <c r="C292" t="s">
        <v>73</v>
      </c>
      <c r="D292">
        <v>1977</v>
      </c>
      <c r="E292">
        <v>20958</v>
      </c>
    </row>
    <row r="293" spans="1:5" x14ac:dyDescent="0.35">
      <c r="A293" t="s">
        <v>105</v>
      </c>
      <c r="C293" t="s">
        <v>73</v>
      </c>
      <c r="D293">
        <v>1977</v>
      </c>
      <c r="E293">
        <v>105</v>
      </c>
    </row>
    <row r="294" spans="1:5" x14ac:dyDescent="0.35">
      <c r="A294" t="s">
        <v>86</v>
      </c>
      <c r="C294" t="s">
        <v>73</v>
      </c>
      <c r="D294">
        <v>1977</v>
      </c>
      <c r="E294">
        <v>586</v>
      </c>
    </row>
    <row r="295" spans="1:5" x14ac:dyDescent="0.35">
      <c r="A295" t="s">
        <v>41</v>
      </c>
      <c r="C295" t="s">
        <v>73</v>
      </c>
      <c r="D295">
        <v>1977</v>
      </c>
      <c r="E295">
        <v>50</v>
      </c>
    </row>
    <row r="296" spans="1:5" x14ac:dyDescent="0.35">
      <c r="A296" t="s">
        <v>42</v>
      </c>
      <c r="C296" t="s">
        <v>73</v>
      </c>
      <c r="D296">
        <v>1977</v>
      </c>
      <c r="E296">
        <v>26016</v>
      </c>
    </row>
    <row r="297" spans="1:5" x14ac:dyDescent="0.35">
      <c r="A297" t="s">
        <v>43</v>
      </c>
      <c r="C297" t="s">
        <v>73</v>
      </c>
      <c r="D297">
        <v>1977</v>
      </c>
      <c r="E297">
        <v>27823</v>
      </c>
    </row>
    <row r="298" spans="1:5" x14ac:dyDescent="0.35">
      <c r="A298" t="s">
        <v>45</v>
      </c>
      <c r="C298" t="s">
        <v>73</v>
      </c>
      <c r="D298">
        <v>1977</v>
      </c>
      <c r="E298">
        <v>2461</v>
      </c>
    </row>
    <row r="299" spans="1:5" x14ac:dyDescent="0.35">
      <c r="A299" t="s">
        <v>132</v>
      </c>
      <c r="C299" t="s">
        <v>73</v>
      </c>
      <c r="D299">
        <v>1977</v>
      </c>
      <c r="E299">
        <v>176</v>
      </c>
    </row>
    <row r="300" spans="1:5" x14ac:dyDescent="0.35">
      <c r="A300" t="s">
        <v>47</v>
      </c>
      <c r="C300" t="s">
        <v>73</v>
      </c>
      <c r="D300">
        <v>1977</v>
      </c>
      <c r="E300">
        <v>48</v>
      </c>
    </row>
    <row r="301" spans="1:5" x14ac:dyDescent="0.35">
      <c r="A301" t="s">
        <v>87</v>
      </c>
      <c r="C301" t="s">
        <v>73</v>
      </c>
      <c r="D301">
        <v>1977</v>
      </c>
      <c r="E301">
        <v>799</v>
      </c>
    </row>
    <row r="302" spans="1:5" x14ac:dyDescent="0.35">
      <c r="A302" t="s">
        <v>75</v>
      </c>
      <c r="C302" t="s">
        <v>73</v>
      </c>
      <c r="D302">
        <v>1977</v>
      </c>
      <c r="E302">
        <v>5670</v>
      </c>
    </row>
    <row r="303" spans="1:5" x14ac:dyDescent="0.35">
      <c r="A303" t="s">
        <v>88</v>
      </c>
      <c r="C303" t="s">
        <v>73</v>
      </c>
      <c r="D303">
        <v>1977</v>
      </c>
      <c r="E303">
        <v>4217</v>
      </c>
    </row>
    <row r="304" spans="1:5" x14ac:dyDescent="0.35">
      <c r="A304" t="s">
        <v>119</v>
      </c>
      <c r="C304" t="s">
        <v>73</v>
      </c>
      <c r="D304">
        <v>1977</v>
      </c>
      <c r="E304">
        <v>140</v>
      </c>
    </row>
    <row r="305" spans="1:5" x14ac:dyDescent="0.35">
      <c r="A305" t="s">
        <v>76</v>
      </c>
      <c r="C305" t="s">
        <v>73</v>
      </c>
      <c r="D305">
        <v>1977</v>
      </c>
      <c r="E305">
        <v>18835</v>
      </c>
    </row>
    <row r="306" spans="1:5" x14ac:dyDescent="0.35">
      <c r="A306" t="s">
        <v>109</v>
      </c>
      <c r="C306" t="s">
        <v>73</v>
      </c>
      <c r="D306">
        <v>1977</v>
      </c>
      <c r="E306">
        <v>113</v>
      </c>
    </row>
    <row r="307" spans="1:5" x14ac:dyDescent="0.35">
      <c r="A307" t="s">
        <v>53</v>
      </c>
      <c r="C307" t="s">
        <v>73</v>
      </c>
      <c r="D307">
        <v>1977</v>
      </c>
      <c r="E307">
        <v>214</v>
      </c>
    </row>
    <row r="308" spans="1:5" x14ac:dyDescent="0.35">
      <c r="A308" t="s">
        <v>93</v>
      </c>
      <c r="C308" t="s">
        <v>73</v>
      </c>
      <c r="D308">
        <v>1977</v>
      </c>
      <c r="E308">
        <v>1455</v>
      </c>
    </row>
    <row r="309" spans="1:5" x14ac:dyDescent="0.35">
      <c r="A309" t="s">
        <v>54</v>
      </c>
      <c r="C309" t="s">
        <v>73</v>
      </c>
      <c r="D309">
        <v>1977</v>
      </c>
      <c r="E309">
        <v>4302</v>
      </c>
    </row>
    <row r="310" spans="1:5" x14ac:dyDescent="0.35">
      <c r="A310" t="s">
        <v>55</v>
      </c>
      <c r="C310" t="s">
        <v>73</v>
      </c>
      <c r="D310">
        <v>1977</v>
      </c>
      <c r="E310">
        <v>5016</v>
      </c>
    </row>
    <row r="311" spans="1:5" x14ac:dyDescent="0.35">
      <c r="A311" t="s">
        <v>79</v>
      </c>
      <c r="C311" t="s">
        <v>73</v>
      </c>
      <c r="D311">
        <v>1977</v>
      </c>
      <c r="E311">
        <v>102</v>
      </c>
    </row>
    <row r="312" spans="1:5" x14ac:dyDescent="0.35">
      <c r="A312" t="s">
        <v>57</v>
      </c>
      <c r="C312" t="s">
        <v>73</v>
      </c>
      <c r="D312">
        <v>1977</v>
      </c>
      <c r="E312">
        <v>436</v>
      </c>
    </row>
    <row r="313" spans="1:5" x14ac:dyDescent="0.35">
      <c r="A313" t="s">
        <v>126</v>
      </c>
      <c r="C313" t="s">
        <v>73</v>
      </c>
      <c r="D313">
        <v>1977</v>
      </c>
      <c r="E313">
        <v>55</v>
      </c>
    </row>
    <row r="314" spans="1:5" x14ac:dyDescent="0.35">
      <c r="A314" t="s">
        <v>112</v>
      </c>
      <c r="C314" t="s">
        <v>73</v>
      </c>
      <c r="D314">
        <v>1977</v>
      </c>
      <c r="E314">
        <v>13877</v>
      </c>
    </row>
    <row r="315" spans="1:5" x14ac:dyDescent="0.35">
      <c r="A315" t="s">
        <v>60</v>
      </c>
      <c r="C315" t="s">
        <v>73</v>
      </c>
      <c r="D315">
        <v>1977</v>
      </c>
      <c r="E315">
        <v>9420</v>
      </c>
    </row>
    <row r="316" spans="1:5" x14ac:dyDescent="0.35">
      <c r="A316" t="s">
        <v>113</v>
      </c>
      <c r="C316" t="s">
        <v>73</v>
      </c>
      <c r="D316">
        <v>1977</v>
      </c>
      <c r="E316">
        <v>662</v>
      </c>
    </row>
    <row r="317" spans="1:5" x14ac:dyDescent="0.35">
      <c r="A317" t="s">
        <v>115</v>
      </c>
      <c r="C317" t="s">
        <v>73</v>
      </c>
      <c r="D317">
        <v>1977</v>
      </c>
      <c r="E317">
        <v>173</v>
      </c>
    </row>
    <row r="318" spans="1:5" x14ac:dyDescent="0.35">
      <c r="A318" t="s">
        <v>63</v>
      </c>
      <c r="C318" t="s">
        <v>73</v>
      </c>
      <c r="D318">
        <v>1977</v>
      </c>
      <c r="E318">
        <v>2915</v>
      </c>
    </row>
    <row r="319" spans="1:5" x14ac:dyDescent="0.35">
      <c r="A319" t="s">
        <v>80</v>
      </c>
      <c r="C319" t="s">
        <v>73</v>
      </c>
      <c r="D319">
        <v>1977</v>
      </c>
      <c r="E319">
        <v>12108</v>
      </c>
    </row>
    <row r="320" spans="1:5" x14ac:dyDescent="0.35">
      <c r="A320" t="s">
        <v>64</v>
      </c>
      <c r="C320" t="s">
        <v>73</v>
      </c>
      <c r="D320">
        <v>1977</v>
      </c>
      <c r="E320">
        <v>19257</v>
      </c>
    </row>
    <row r="321" spans="1:5" x14ac:dyDescent="0.35">
      <c r="A321" t="s">
        <v>90</v>
      </c>
      <c r="C321" t="s">
        <v>73</v>
      </c>
      <c r="D321">
        <v>1977</v>
      </c>
      <c r="E321">
        <v>3192</v>
      </c>
    </row>
    <row r="322" spans="1:5" x14ac:dyDescent="0.35">
      <c r="A322" t="s">
        <v>65</v>
      </c>
      <c r="C322" t="s">
        <v>73</v>
      </c>
      <c r="D322">
        <v>1977</v>
      </c>
      <c r="E322">
        <v>264</v>
      </c>
    </row>
    <row r="323" spans="1:5" x14ac:dyDescent="0.35">
      <c r="A323" t="s">
        <v>116</v>
      </c>
      <c r="C323" t="s">
        <v>73</v>
      </c>
      <c r="D323">
        <v>1977</v>
      </c>
      <c r="E323">
        <v>267</v>
      </c>
    </row>
    <row r="324" spans="1:5" x14ac:dyDescent="0.35">
      <c r="A324" t="s">
        <v>91</v>
      </c>
      <c r="C324" t="s">
        <v>73</v>
      </c>
      <c r="D324">
        <v>1977</v>
      </c>
      <c r="E324">
        <v>1304</v>
      </c>
    </row>
    <row r="325" spans="1:5" x14ac:dyDescent="0.35">
      <c r="A325" t="s">
        <v>122</v>
      </c>
      <c r="C325" t="s">
        <v>73</v>
      </c>
      <c r="D325">
        <v>1977</v>
      </c>
      <c r="E325">
        <v>89</v>
      </c>
    </row>
    <row r="326" spans="1:5" x14ac:dyDescent="0.35">
      <c r="A326" t="s">
        <v>117</v>
      </c>
      <c r="C326" t="s">
        <v>73</v>
      </c>
      <c r="D326">
        <v>1977</v>
      </c>
      <c r="E326">
        <v>2603</v>
      </c>
    </row>
    <row r="327" spans="1:5" x14ac:dyDescent="0.35">
      <c r="A327" t="s">
        <v>68</v>
      </c>
      <c r="C327" t="s">
        <v>73</v>
      </c>
      <c r="D327">
        <v>1977</v>
      </c>
      <c r="E327">
        <v>28903</v>
      </c>
    </row>
    <row r="328" spans="1:5" x14ac:dyDescent="0.35">
      <c r="A328" t="s">
        <v>70</v>
      </c>
      <c r="C328" t="s">
        <v>73</v>
      </c>
      <c r="D328">
        <v>1977</v>
      </c>
      <c r="E328">
        <f>SUM(E289:E327)</f>
        <v>220811</v>
      </c>
    </row>
    <row r="329" spans="1:5" x14ac:dyDescent="0.35">
      <c r="A329" t="s">
        <v>111</v>
      </c>
      <c r="D329">
        <v>1977</v>
      </c>
      <c r="E329">
        <v>260</v>
      </c>
    </row>
    <row r="330" spans="1:5" x14ac:dyDescent="0.35">
      <c r="A330" t="s">
        <v>30</v>
      </c>
      <c r="C330" t="s">
        <v>28</v>
      </c>
      <c r="D330">
        <v>1976</v>
      </c>
      <c r="E330">
        <v>1596</v>
      </c>
    </row>
    <row r="331" spans="1:5" x14ac:dyDescent="0.35">
      <c r="A331" t="s">
        <v>31</v>
      </c>
      <c r="C331" t="s">
        <v>28</v>
      </c>
      <c r="D331">
        <v>1976</v>
      </c>
      <c r="E331">
        <v>7692</v>
      </c>
    </row>
    <row r="332" spans="1:5" x14ac:dyDescent="0.35">
      <c r="A332" t="s">
        <v>3</v>
      </c>
      <c r="C332" t="s">
        <v>28</v>
      </c>
      <c r="D332">
        <v>1976</v>
      </c>
      <c r="E332">
        <v>17508</v>
      </c>
    </row>
    <row r="333" spans="1:5" x14ac:dyDescent="0.35">
      <c r="A333" t="s">
        <v>97</v>
      </c>
      <c r="C333" t="s">
        <v>28</v>
      </c>
      <c r="D333">
        <v>1976</v>
      </c>
      <c r="E333">
        <v>2478</v>
      </c>
    </row>
    <row r="334" spans="1:5" x14ac:dyDescent="0.35">
      <c r="A334" t="s">
        <v>106</v>
      </c>
      <c r="C334" t="s">
        <v>28</v>
      </c>
      <c r="D334">
        <v>1976</v>
      </c>
      <c r="E334">
        <v>342</v>
      </c>
    </row>
    <row r="335" spans="1:5" x14ac:dyDescent="0.35">
      <c r="A335" t="s">
        <v>107</v>
      </c>
      <c r="C335" t="s">
        <v>28</v>
      </c>
      <c r="D335">
        <v>1976</v>
      </c>
      <c r="E335">
        <v>472</v>
      </c>
    </row>
    <row r="336" spans="1:5" x14ac:dyDescent="0.35">
      <c r="A336" t="s">
        <v>108</v>
      </c>
      <c r="C336" t="s">
        <v>28</v>
      </c>
      <c r="D336">
        <v>1976</v>
      </c>
      <c r="E336">
        <v>237</v>
      </c>
    </row>
    <row r="337" spans="1:5" x14ac:dyDescent="0.35">
      <c r="A337" t="s">
        <v>4</v>
      </c>
      <c r="C337" t="s">
        <v>28</v>
      </c>
      <c r="D337">
        <v>1976</v>
      </c>
      <c r="E337">
        <v>25923</v>
      </c>
    </row>
    <row r="338" spans="1:5" x14ac:dyDescent="0.35">
      <c r="A338" t="s">
        <v>5</v>
      </c>
      <c r="C338" t="s">
        <v>28</v>
      </c>
      <c r="D338">
        <v>1976</v>
      </c>
      <c r="E338">
        <v>1717</v>
      </c>
    </row>
    <row r="339" spans="1:5" x14ac:dyDescent="0.35">
      <c r="A339" t="s">
        <v>98</v>
      </c>
      <c r="C339" t="s">
        <v>28</v>
      </c>
      <c r="D339">
        <v>1976</v>
      </c>
      <c r="E339">
        <v>1536</v>
      </c>
    </row>
    <row r="340" spans="1:5" x14ac:dyDescent="0.35">
      <c r="A340" t="s">
        <v>99</v>
      </c>
      <c r="C340" t="s">
        <v>28</v>
      </c>
      <c r="D340">
        <v>1976</v>
      </c>
      <c r="E340">
        <v>336</v>
      </c>
    </row>
    <row r="341" spans="1:5" x14ac:dyDescent="0.35">
      <c r="A341" t="s">
        <v>8</v>
      </c>
      <c r="C341" t="s">
        <v>28</v>
      </c>
      <c r="D341">
        <v>1976</v>
      </c>
      <c r="E341">
        <v>884</v>
      </c>
    </row>
    <row r="342" spans="1:5" x14ac:dyDescent="0.35">
      <c r="A342" t="s">
        <v>121</v>
      </c>
      <c r="C342" t="s">
        <v>28</v>
      </c>
      <c r="D342">
        <v>1976</v>
      </c>
      <c r="E342">
        <v>138</v>
      </c>
    </row>
    <row r="343" spans="1:5" x14ac:dyDescent="0.35">
      <c r="A343" t="s">
        <v>33</v>
      </c>
      <c r="C343" t="s">
        <v>28</v>
      </c>
      <c r="D343">
        <v>1976</v>
      </c>
      <c r="E343">
        <v>506</v>
      </c>
    </row>
    <row r="344" spans="1:5" x14ac:dyDescent="0.35">
      <c r="A344" t="s">
        <v>34</v>
      </c>
      <c r="C344" t="s">
        <v>28</v>
      </c>
      <c r="D344">
        <v>1976</v>
      </c>
      <c r="E344">
        <v>4574</v>
      </c>
    </row>
    <row r="345" spans="1:5" x14ac:dyDescent="0.35">
      <c r="A345" t="s">
        <v>110</v>
      </c>
      <c r="C345" t="s">
        <v>28</v>
      </c>
      <c r="D345">
        <v>1976</v>
      </c>
      <c r="E345">
        <v>213</v>
      </c>
    </row>
    <row r="346" spans="1:5" x14ac:dyDescent="0.35">
      <c r="A346" t="s">
        <v>125</v>
      </c>
      <c r="C346" t="s">
        <v>28</v>
      </c>
      <c r="D346">
        <v>1976</v>
      </c>
      <c r="E346">
        <v>247</v>
      </c>
    </row>
    <row r="347" spans="1:5" x14ac:dyDescent="0.35">
      <c r="A347" t="s">
        <v>13</v>
      </c>
      <c r="C347" t="s">
        <v>28</v>
      </c>
      <c r="D347">
        <v>1976</v>
      </c>
      <c r="E347">
        <v>1171</v>
      </c>
    </row>
    <row r="348" spans="1:5" x14ac:dyDescent="0.35">
      <c r="A348" t="s">
        <v>114</v>
      </c>
      <c r="C348" t="s">
        <v>28</v>
      </c>
      <c r="D348">
        <v>1976</v>
      </c>
      <c r="E348">
        <v>73</v>
      </c>
    </row>
    <row r="349" spans="1:5" x14ac:dyDescent="0.35">
      <c r="A349" t="s">
        <v>15</v>
      </c>
      <c r="C349" t="s">
        <v>28</v>
      </c>
      <c r="D349">
        <v>1976</v>
      </c>
      <c r="E349">
        <v>2491</v>
      </c>
    </row>
    <row r="350" spans="1:5" x14ac:dyDescent="0.35">
      <c r="A350" t="s">
        <v>36</v>
      </c>
      <c r="C350" t="s">
        <v>28</v>
      </c>
      <c r="D350">
        <v>1976</v>
      </c>
      <c r="E350">
        <v>710</v>
      </c>
    </row>
    <row r="351" spans="1:5" x14ac:dyDescent="0.35">
      <c r="A351" t="s">
        <v>17</v>
      </c>
      <c r="C351" t="s">
        <v>28</v>
      </c>
      <c r="D351">
        <v>1976</v>
      </c>
      <c r="E351">
        <v>2866</v>
      </c>
    </row>
    <row r="352" spans="1:5" x14ac:dyDescent="0.35">
      <c r="A352" t="s">
        <v>100</v>
      </c>
      <c r="C352" t="s">
        <v>28</v>
      </c>
      <c r="D352">
        <v>1976</v>
      </c>
      <c r="E352">
        <v>1516</v>
      </c>
    </row>
    <row r="353" spans="1:5" x14ac:dyDescent="0.35">
      <c r="A353" t="s">
        <v>101</v>
      </c>
      <c r="C353" t="s">
        <v>28</v>
      </c>
      <c r="D353">
        <v>1976</v>
      </c>
      <c r="E353">
        <v>1308</v>
      </c>
    </row>
    <row r="354" spans="1:5" x14ac:dyDescent="0.35">
      <c r="A354" t="s">
        <v>38</v>
      </c>
      <c r="C354" t="s">
        <v>28</v>
      </c>
      <c r="D354">
        <v>1976</v>
      </c>
      <c r="E354">
        <v>5998</v>
      </c>
    </row>
    <row r="355" spans="1:5" x14ac:dyDescent="0.35">
      <c r="A355" t="s">
        <v>24</v>
      </c>
      <c r="C355" t="s">
        <v>28</v>
      </c>
      <c r="D355">
        <v>1976</v>
      </c>
      <c r="E355">
        <v>82532</v>
      </c>
    </row>
    <row r="356" spans="1:5" x14ac:dyDescent="0.35">
      <c r="A356" t="s">
        <v>102</v>
      </c>
      <c r="C356" t="s">
        <v>73</v>
      </c>
      <c r="D356">
        <v>1976</v>
      </c>
      <c r="E356">
        <v>331</v>
      </c>
    </row>
    <row r="357" spans="1:5" x14ac:dyDescent="0.35">
      <c r="A357" t="s">
        <v>74</v>
      </c>
      <c r="C357" t="s">
        <v>73</v>
      </c>
      <c r="D357">
        <v>1976</v>
      </c>
      <c r="E357">
        <v>5621</v>
      </c>
    </row>
    <row r="358" spans="1:5" x14ac:dyDescent="0.35">
      <c r="A358" t="s">
        <v>104</v>
      </c>
      <c r="C358" t="s">
        <v>73</v>
      </c>
      <c r="D358">
        <v>1976</v>
      </c>
      <c r="E358">
        <v>71</v>
      </c>
    </row>
    <row r="359" spans="1:5" x14ac:dyDescent="0.35">
      <c r="A359" t="s">
        <v>40</v>
      </c>
      <c r="C359" t="s">
        <v>73</v>
      </c>
      <c r="D359">
        <v>1976</v>
      </c>
      <c r="E359">
        <v>19387</v>
      </c>
    </row>
    <row r="360" spans="1:5" x14ac:dyDescent="0.35">
      <c r="A360" t="s">
        <v>105</v>
      </c>
      <c r="C360" t="s">
        <v>73</v>
      </c>
      <c r="D360">
        <v>1976</v>
      </c>
      <c r="E360">
        <v>103</v>
      </c>
    </row>
    <row r="361" spans="1:5" x14ac:dyDescent="0.35">
      <c r="A361" t="s">
        <v>86</v>
      </c>
      <c r="C361" t="s">
        <v>73</v>
      </c>
      <c r="D361">
        <v>1976</v>
      </c>
      <c r="E361">
        <v>597</v>
      </c>
    </row>
    <row r="362" spans="1:5" x14ac:dyDescent="0.35">
      <c r="A362" t="s">
        <v>41</v>
      </c>
      <c r="C362" t="s">
        <v>73</v>
      </c>
      <c r="D362">
        <v>1976</v>
      </c>
      <c r="E362">
        <v>40</v>
      </c>
    </row>
    <row r="363" spans="1:5" x14ac:dyDescent="0.35">
      <c r="A363" t="s">
        <v>42</v>
      </c>
      <c r="C363" t="s">
        <v>73</v>
      </c>
      <c r="D363">
        <v>1976</v>
      </c>
      <c r="E363">
        <v>20345</v>
      </c>
    </row>
    <row r="364" spans="1:5" x14ac:dyDescent="0.35">
      <c r="A364" t="s">
        <v>43</v>
      </c>
      <c r="C364" t="s">
        <v>73</v>
      </c>
      <c r="D364">
        <v>1976</v>
      </c>
      <c r="E364">
        <v>27202</v>
      </c>
    </row>
    <row r="365" spans="1:5" x14ac:dyDescent="0.35">
      <c r="A365" t="s">
        <v>45</v>
      </c>
      <c r="C365" t="s">
        <v>73</v>
      </c>
      <c r="D365">
        <v>1976</v>
      </c>
      <c r="E365">
        <v>224</v>
      </c>
    </row>
    <row r="366" spans="1:5" x14ac:dyDescent="0.35">
      <c r="A366" t="s">
        <v>87</v>
      </c>
      <c r="C366" t="s">
        <v>73</v>
      </c>
      <c r="D366">
        <v>1976</v>
      </c>
      <c r="E366">
        <v>660</v>
      </c>
    </row>
    <row r="367" spans="1:5" x14ac:dyDescent="0.35">
      <c r="A367" t="s">
        <v>75</v>
      </c>
      <c r="C367" t="s">
        <v>73</v>
      </c>
      <c r="D367">
        <v>1976</v>
      </c>
      <c r="E367">
        <v>4355</v>
      </c>
    </row>
    <row r="368" spans="1:5" x14ac:dyDescent="0.35">
      <c r="A368" t="s">
        <v>88</v>
      </c>
      <c r="C368" t="s">
        <v>73</v>
      </c>
      <c r="D368">
        <v>1976</v>
      </c>
      <c r="E368">
        <v>3482</v>
      </c>
    </row>
    <row r="369" spans="1:5" x14ac:dyDescent="0.35">
      <c r="A369" t="s">
        <v>119</v>
      </c>
      <c r="C369" t="s">
        <v>73</v>
      </c>
      <c r="D369">
        <v>1976</v>
      </c>
      <c r="E369">
        <v>152</v>
      </c>
    </row>
    <row r="370" spans="1:5" x14ac:dyDescent="0.35">
      <c r="A370" t="s">
        <v>76</v>
      </c>
      <c r="C370" t="s">
        <v>73</v>
      </c>
      <c r="D370">
        <v>1976</v>
      </c>
      <c r="E370">
        <v>17147</v>
      </c>
    </row>
    <row r="371" spans="1:5" x14ac:dyDescent="0.35">
      <c r="A371" t="s">
        <v>109</v>
      </c>
      <c r="C371" t="s">
        <v>73</v>
      </c>
      <c r="D371">
        <v>1976</v>
      </c>
      <c r="E371">
        <v>127</v>
      </c>
    </row>
    <row r="372" spans="1:5" x14ac:dyDescent="0.35">
      <c r="A372" t="s">
        <v>53</v>
      </c>
      <c r="C372" t="s">
        <v>73</v>
      </c>
      <c r="D372">
        <v>1976</v>
      </c>
      <c r="E372">
        <v>240</v>
      </c>
    </row>
    <row r="373" spans="1:5" x14ac:dyDescent="0.35">
      <c r="A373" t="s">
        <v>93</v>
      </c>
      <c r="C373" t="s">
        <v>73</v>
      </c>
      <c r="D373">
        <v>1976</v>
      </c>
      <c r="E373">
        <v>1502</v>
      </c>
    </row>
    <row r="374" spans="1:5" x14ac:dyDescent="0.35">
      <c r="A374" t="s">
        <v>54</v>
      </c>
      <c r="C374" t="s">
        <v>73</v>
      </c>
      <c r="D374">
        <v>1976</v>
      </c>
      <c r="E374">
        <v>3034</v>
      </c>
    </row>
    <row r="375" spans="1:5" x14ac:dyDescent="0.35">
      <c r="A375" t="s">
        <v>55</v>
      </c>
      <c r="C375" t="s">
        <v>73</v>
      </c>
      <c r="D375">
        <v>1976</v>
      </c>
      <c r="E375">
        <v>4991</v>
      </c>
    </row>
    <row r="376" spans="1:5" x14ac:dyDescent="0.35">
      <c r="A376" t="s">
        <v>79</v>
      </c>
      <c r="C376" t="s">
        <v>73</v>
      </c>
      <c r="D376">
        <v>1976</v>
      </c>
      <c r="E376">
        <v>97</v>
      </c>
    </row>
    <row r="377" spans="1:5" x14ac:dyDescent="0.35">
      <c r="A377" t="s">
        <v>57</v>
      </c>
      <c r="C377" t="s">
        <v>73</v>
      </c>
      <c r="D377">
        <v>1976</v>
      </c>
      <c r="E377">
        <v>382</v>
      </c>
    </row>
    <row r="378" spans="1:5" x14ac:dyDescent="0.35">
      <c r="A378" t="s">
        <v>112</v>
      </c>
      <c r="C378" t="s">
        <v>73</v>
      </c>
      <c r="D378">
        <v>1976</v>
      </c>
      <c r="E378">
        <v>12192</v>
      </c>
    </row>
    <row r="379" spans="1:5" x14ac:dyDescent="0.35">
      <c r="A379" t="s">
        <v>60</v>
      </c>
      <c r="C379" t="s">
        <v>73</v>
      </c>
      <c r="D379">
        <v>1976</v>
      </c>
      <c r="E379">
        <v>7844</v>
      </c>
    </row>
    <row r="380" spans="1:5" x14ac:dyDescent="0.35">
      <c r="A380" t="s">
        <v>113</v>
      </c>
      <c r="C380" t="s">
        <v>73</v>
      </c>
      <c r="D380">
        <v>1976</v>
      </c>
      <c r="E380">
        <v>548</v>
      </c>
    </row>
    <row r="381" spans="1:5" x14ac:dyDescent="0.35">
      <c r="A381" t="s">
        <v>115</v>
      </c>
      <c r="C381" t="s">
        <v>73</v>
      </c>
      <c r="D381">
        <v>1976</v>
      </c>
      <c r="E381">
        <v>187</v>
      </c>
    </row>
    <row r="382" spans="1:5" x14ac:dyDescent="0.35">
      <c r="A382" t="s">
        <v>63</v>
      </c>
      <c r="C382" t="s">
        <v>73</v>
      </c>
      <c r="D382">
        <v>1976</v>
      </c>
      <c r="E382">
        <v>2829</v>
      </c>
    </row>
    <row r="383" spans="1:5" x14ac:dyDescent="0.35">
      <c r="A383" t="s">
        <v>80</v>
      </c>
      <c r="C383" t="s">
        <v>73</v>
      </c>
      <c r="D383">
        <v>1976</v>
      </c>
      <c r="E383">
        <v>10871</v>
      </c>
    </row>
    <row r="384" spans="1:5" x14ac:dyDescent="0.35">
      <c r="A384" t="s">
        <v>64</v>
      </c>
      <c r="C384" t="s">
        <v>73</v>
      </c>
      <c r="D384">
        <v>1976</v>
      </c>
      <c r="E384">
        <v>16313</v>
      </c>
    </row>
    <row r="385" spans="1:7" x14ac:dyDescent="0.35">
      <c r="A385" t="s">
        <v>90</v>
      </c>
      <c r="C385" t="s">
        <v>73</v>
      </c>
      <c r="D385">
        <v>1976</v>
      </c>
      <c r="E385">
        <v>2782</v>
      </c>
    </row>
    <row r="386" spans="1:7" x14ac:dyDescent="0.35">
      <c r="A386" t="s">
        <v>65</v>
      </c>
      <c r="C386" t="s">
        <v>73</v>
      </c>
      <c r="D386">
        <v>1976</v>
      </c>
      <c r="E386">
        <v>264</v>
      </c>
    </row>
    <row r="387" spans="1:7" x14ac:dyDescent="0.35">
      <c r="A387" t="s">
        <v>116</v>
      </c>
      <c r="C387" t="s">
        <v>73</v>
      </c>
      <c r="D387">
        <v>1976</v>
      </c>
      <c r="E387">
        <v>197</v>
      </c>
    </row>
    <row r="388" spans="1:7" x14ac:dyDescent="0.35">
      <c r="A388" t="s">
        <v>91</v>
      </c>
      <c r="C388" t="s">
        <v>73</v>
      </c>
      <c r="D388">
        <v>1976</v>
      </c>
      <c r="E388">
        <v>1245</v>
      </c>
    </row>
    <row r="389" spans="1:7" x14ac:dyDescent="0.35">
      <c r="A389" t="s">
        <v>122</v>
      </c>
      <c r="C389" t="s">
        <v>73</v>
      </c>
      <c r="D389">
        <v>1976</v>
      </c>
      <c r="E389">
        <v>89</v>
      </c>
    </row>
    <row r="390" spans="1:7" x14ac:dyDescent="0.35">
      <c r="A390" t="s">
        <v>117</v>
      </c>
      <c r="C390" t="s">
        <v>73</v>
      </c>
      <c r="D390">
        <v>1976</v>
      </c>
      <c r="E390">
        <v>2145</v>
      </c>
    </row>
    <row r="391" spans="1:7" x14ac:dyDescent="0.35">
      <c r="A391" t="s">
        <v>68</v>
      </c>
      <c r="C391" t="s">
        <v>73</v>
      </c>
      <c r="D391">
        <v>1976</v>
      </c>
      <c r="E391">
        <v>26507</v>
      </c>
    </row>
    <row r="392" spans="1:7" x14ac:dyDescent="0.35">
      <c r="A392" t="s">
        <v>70</v>
      </c>
      <c r="C392" t="s">
        <v>73</v>
      </c>
      <c r="D392">
        <v>1976</v>
      </c>
      <c r="E392">
        <v>194103</v>
      </c>
    </row>
    <row r="393" spans="1:7" x14ac:dyDescent="0.35">
      <c r="A393" t="s">
        <v>111</v>
      </c>
      <c r="D393">
        <v>1976</v>
      </c>
      <c r="E393">
        <v>276</v>
      </c>
    </row>
    <row r="394" spans="1:7" x14ac:dyDescent="0.35">
      <c r="A394" t="s">
        <v>30</v>
      </c>
      <c r="C394" t="s">
        <v>28</v>
      </c>
      <c r="D394">
        <v>1975</v>
      </c>
      <c r="E394">
        <v>1930</v>
      </c>
      <c r="F394" s="2">
        <f t="shared" ref="F394:F420" si="0">(E394/70016)*100</f>
        <v>2.7565127970749543</v>
      </c>
      <c r="G394" s="2">
        <f t="shared" ref="G394:G425" si="1">(E394/230904)*100</f>
        <v>0.83584519973668703</v>
      </c>
    </row>
    <row r="395" spans="1:7" x14ac:dyDescent="0.35">
      <c r="A395" t="s">
        <v>31</v>
      </c>
      <c r="C395" t="s">
        <v>28</v>
      </c>
      <c r="D395">
        <v>1975</v>
      </c>
      <c r="E395">
        <v>4901</v>
      </c>
      <c r="F395" s="2">
        <f t="shared" si="0"/>
        <v>6.9998286106032914</v>
      </c>
      <c r="G395" s="2">
        <f t="shared" si="1"/>
        <v>2.1225271108339396</v>
      </c>
    </row>
    <row r="396" spans="1:7" x14ac:dyDescent="0.35">
      <c r="A396" t="s">
        <v>118</v>
      </c>
      <c r="C396" t="s">
        <v>28</v>
      </c>
      <c r="D396">
        <v>1975</v>
      </c>
      <c r="E396">
        <v>63</v>
      </c>
      <c r="F396" s="2">
        <f t="shared" si="0"/>
        <v>8.9979433272394882E-2</v>
      </c>
      <c r="G396" s="2">
        <f t="shared" si="1"/>
        <v>2.7284066105394449E-2</v>
      </c>
    </row>
    <row r="397" spans="1:7" x14ac:dyDescent="0.35">
      <c r="A397" t="s">
        <v>3</v>
      </c>
      <c r="C397" t="s">
        <v>28</v>
      </c>
      <c r="D397">
        <v>1975</v>
      </c>
      <c r="E397">
        <v>14777</v>
      </c>
      <c r="F397" s="2">
        <f t="shared" si="0"/>
        <v>21.105175959780624</v>
      </c>
      <c r="G397" s="2">
        <f t="shared" si="1"/>
        <v>6.3996292831652983</v>
      </c>
    </row>
    <row r="398" spans="1:7" x14ac:dyDescent="0.35">
      <c r="A398" t="s">
        <v>97</v>
      </c>
      <c r="C398" t="s">
        <v>28</v>
      </c>
      <c r="D398">
        <v>1975</v>
      </c>
      <c r="E398">
        <v>1702</v>
      </c>
      <c r="F398" s="2">
        <f t="shared" si="0"/>
        <v>2.4308729433272394</v>
      </c>
      <c r="G398" s="2">
        <f t="shared" si="1"/>
        <v>0.73710286526002156</v>
      </c>
    </row>
    <row r="399" spans="1:7" x14ac:dyDescent="0.35">
      <c r="A399" t="s">
        <v>106</v>
      </c>
      <c r="C399" t="s">
        <v>28</v>
      </c>
      <c r="D399">
        <v>1975</v>
      </c>
      <c r="E399">
        <v>411</v>
      </c>
      <c r="F399" s="2">
        <f t="shared" si="0"/>
        <v>0.58700868372943327</v>
      </c>
      <c r="G399" s="2">
        <f t="shared" si="1"/>
        <v>0.17799605030662094</v>
      </c>
    </row>
    <row r="400" spans="1:7" x14ac:dyDescent="0.35">
      <c r="A400" t="s">
        <v>107</v>
      </c>
      <c r="C400" t="s">
        <v>28</v>
      </c>
      <c r="D400">
        <v>1975</v>
      </c>
      <c r="E400">
        <v>208</v>
      </c>
      <c r="F400" s="2">
        <f t="shared" si="0"/>
        <v>0.29707495429616088</v>
      </c>
      <c r="G400" s="2">
        <f t="shared" si="1"/>
        <v>9.0080726189238819E-2</v>
      </c>
    </row>
    <row r="401" spans="1:7" x14ac:dyDescent="0.35">
      <c r="A401" t="s">
        <v>108</v>
      </c>
      <c r="C401" t="s">
        <v>28</v>
      </c>
      <c r="D401">
        <v>1975</v>
      </c>
      <c r="E401">
        <v>247</v>
      </c>
      <c r="F401" s="2">
        <f t="shared" si="0"/>
        <v>0.35277650822669104</v>
      </c>
      <c r="G401" s="2">
        <f t="shared" si="1"/>
        <v>0.1069708623497211</v>
      </c>
    </row>
    <row r="402" spans="1:7" x14ac:dyDescent="0.35">
      <c r="A402" t="s">
        <v>4</v>
      </c>
      <c r="C402" t="s">
        <v>28</v>
      </c>
      <c r="D402">
        <v>1975</v>
      </c>
      <c r="E402">
        <v>23814</v>
      </c>
      <c r="F402" s="2">
        <f t="shared" si="0"/>
        <v>34.012225776965266</v>
      </c>
      <c r="G402" s="2">
        <f t="shared" si="1"/>
        <v>10.313376987839101</v>
      </c>
    </row>
    <row r="403" spans="1:7" x14ac:dyDescent="0.35">
      <c r="A403" t="s">
        <v>5</v>
      </c>
      <c r="C403" t="s">
        <v>28</v>
      </c>
      <c r="D403">
        <v>1975</v>
      </c>
      <c r="E403">
        <v>1183</v>
      </c>
      <c r="F403" s="2">
        <f t="shared" si="0"/>
        <v>1.689613802559415</v>
      </c>
      <c r="G403" s="2">
        <f t="shared" si="1"/>
        <v>0.51233413020129581</v>
      </c>
    </row>
    <row r="404" spans="1:7" x14ac:dyDescent="0.35">
      <c r="A404" t="s">
        <v>98</v>
      </c>
      <c r="C404" t="s">
        <v>28</v>
      </c>
      <c r="D404">
        <v>1975</v>
      </c>
      <c r="E404">
        <v>1067</v>
      </c>
      <c r="F404" s="2">
        <f t="shared" si="0"/>
        <v>1.5239373857404022</v>
      </c>
      <c r="G404" s="2">
        <f t="shared" si="1"/>
        <v>0.46209680213422027</v>
      </c>
    </row>
    <row r="405" spans="1:7" x14ac:dyDescent="0.35">
      <c r="A405" t="s">
        <v>99</v>
      </c>
      <c r="C405" t="s">
        <v>28</v>
      </c>
      <c r="D405">
        <v>1975</v>
      </c>
      <c r="E405">
        <v>341</v>
      </c>
      <c r="F405" s="2">
        <f t="shared" si="0"/>
        <v>0.48703153564899454</v>
      </c>
      <c r="G405" s="2">
        <f t="shared" si="1"/>
        <v>0.14768042130062711</v>
      </c>
    </row>
    <row r="406" spans="1:7" x14ac:dyDescent="0.35">
      <c r="A406" t="s">
        <v>8</v>
      </c>
      <c r="C406" t="s">
        <v>28</v>
      </c>
      <c r="D406">
        <v>1975</v>
      </c>
      <c r="E406">
        <v>572</v>
      </c>
      <c r="F406" s="2">
        <f t="shared" si="0"/>
        <v>0.81695612431444231</v>
      </c>
      <c r="G406" s="2">
        <f t="shared" si="1"/>
        <v>0.24772199702040673</v>
      </c>
    </row>
    <row r="407" spans="1:7" x14ac:dyDescent="0.35">
      <c r="A407" t="s">
        <v>121</v>
      </c>
      <c r="C407" t="s">
        <v>28</v>
      </c>
      <c r="D407">
        <v>1975</v>
      </c>
      <c r="E407">
        <v>138</v>
      </c>
      <c r="F407" s="2">
        <f t="shared" si="0"/>
        <v>0.19709780621572212</v>
      </c>
      <c r="G407" s="2">
        <f t="shared" si="1"/>
        <v>5.9765097183244985E-2</v>
      </c>
    </row>
    <row r="408" spans="1:7" x14ac:dyDescent="0.35">
      <c r="A408" t="s">
        <v>33</v>
      </c>
      <c r="C408" t="s">
        <v>28</v>
      </c>
      <c r="D408">
        <v>1975</v>
      </c>
      <c r="E408">
        <v>539</v>
      </c>
      <c r="F408" s="2">
        <f t="shared" si="0"/>
        <v>0.76982404021937845</v>
      </c>
      <c r="G408" s="2">
        <f t="shared" si="1"/>
        <v>0.23343034334615251</v>
      </c>
    </row>
    <row r="409" spans="1:7" x14ac:dyDescent="0.35">
      <c r="A409" t="s">
        <v>34</v>
      </c>
      <c r="C409" t="s">
        <v>28</v>
      </c>
      <c r="D409">
        <v>1975</v>
      </c>
      <c r="E409">
        <v>5578</v>
      </c>
      <c r="F409" s="2">
        <f t="shared" si="0"/>
        <v>7.9667504570383905</v>
      </c>
      <c r="G409" s="2">
        <f t="shared" si="1"/>
        <v>2.4157225513633374</v>
      </c>
    </row>
    <row r="410" spans="1:7" x14ac:dyDescent="0.35">
      <c r="A410" t="s">
        <v>110</v>
      </c>
      <c r="C410" t="s">
        <v>28</v>
      </c>
      <c r="D410">
        <v>1975</v>
      </c>
      <c r="E410">
        <v>477</v>
      </c>
      <c r="F410" s="2">
        <f t="shared" si="0"/>
        <v>0.68127285191956122</v>
      </c>
      <c r="G410" s="2">
        <f t="shared" si="1"/>
        <v>0.20657935765512939</v>
      </c>
    </row>
    <row r="411" spans="1:7" x14ac:dyDescent="0.35">
      <c r="A411" t="s">
        <v>125</v>
      </c>
      <c r="C411" t="s">
        <v>28</v>
      </c>
      <c r="D411">
        <v>1975</v>
      </c>
      <c r="E411">
        <v>5</v>
      </c>
      <c r="F411" s="2">
        <f t="shared" si="0"/>
        <v>7.1412248628884827E-3</v>
      </c>
      <c r="G411" s="2">
        <f t="shared" si="1"/>
        <v>2.1654020718567023E-3</v>
      </c>
    </row>
    <row r="412" spans="1:7" x14ac:dyDescent="0.35">
      <c r="A412" t="s">
        <v>13</v>
      </c>
      <c r="C412" t="s">
        <v>28</v>
      </c>
      <c r="D412">
        <v>1975</v>
      </c>
      <c r="E412">
        <v>934</v>
      </c>
      <c r="F412" s="2">
        <f t="shared" si="0"/>
        <v>1.3339808043875685</v>
      </c>
      <c r="G412" s="2">
        <f t="shared" si="1"/>
        <v>0.40449710702283204</v>
      </c>
    </row>
    <row r="413" spans="1:7" x14ac:dyDescent="0.35">
      <c r="A413" t="s">
        <v>114</v>
      </c>
      <c r="C413" t="s">
        <v>28</v>
      </c>
      <c r="D413">
        <v>1975</v>
      </c>
      <c r="E413">
        <v>81</v>
      </c>
      <c r="F413" s="2">
        <f t="shared" si="0"/>
        <v>0.11568784277879343</v>
      </c>
      <c r="G413" s="2">
        <f t="shared" si="1"/>
        <v>3.5079513564078575E-2</v>
      </c>
    </row>
    <row r="414" spans="1:7" x14ac:dyDescent="0.35">
      <c r="A414" t="s">
        <v>15</v>
      </c>
      <c r="C414" t="s">
        <v>28</v>
      </c>
      <c r="D414">
        <v>1975</v>
      </c>
      <c r="E414">
        <v>1760</v>
      </c>
      <c r="F414" s="2">
        <f t="shared" si="0"/>
        <v>2.5137111517367456</v>
      </c>
      <c r="G414" s="2">
        <f t="shared" si="1"/>
        <v>0.76222152929355924</v>
      </c>
    </row>
    <row r="415" spans="1:7" x14ac:dyDescent="0.35">
      <c r="A415" t="s">
        <v>36</v>
      </c>
      <c r="C415" t="s">
        <v>28</v>
      </c>
      <c r="D415">
        <v>1975</v>
      </c>
      <c r="E415">
        <v>803</v>
      </c>
      <c r="F415" s="2">
        <f t="shared" si="0"/>
        <v>1.1468807129798904</v>
      </c>
      <c r="G415" s="2">
        <f t="shared" si="1"/>
        <v>0.34776357274018643</v>
      </c>
    </row>
    <row r="416" spans="1:7" x14ac:dyDescent="0.35">
      <c r="A416" t="s">
        <v>17</v>
      </c>
      <c r="C416" t="s">
        <v>28</v>
      </c>
      <c r="D416">
        <v>1975</v>
      </c>
      <c r="E416">
        <v>2535</v>
      </c>
      <c r="F416" s="2">
        <f t="shared" si="0"/>
        <v>3.6206010054844606</v>
      </c>
      <c r="G416" s="2">
        <f t="shared" si="1"/>
        <v>1.097858850431348</v>
      </c>
    </row>
    <row r="417" spans="1:7" x14ac:dyDescent="0.35">
      <c r="A417" t="s">
        <v>100</v>
      </c>
      <c r="C417" t="s">
        <v>28</v>
      </c>
      <c r="D417">
        <v>1975</v>
      </c>
      <c r="E417">
        <v>1080</v>
      </c>
      <c r="F417" s="2">
        <f t="shared" si="0"/>
        <v>1.5425045703839122</v>
      </c>
      <c r="G417" s="2">
        <f t="shared" si="1"/>
        <v>0.46772684752104771</v>
      </c>
    </row>
    <row r="418" spans="1:7" x14ac:dyDescent="0.35">
      <c r="A418" t="s">
        <v>101</v>
      </c>
      <c r="C418" t="s">
        <v>28</v>
      </c>
      <c r="D418">
        <v>1975</v>
      </c>
      <c r="E418">
        <v>1335</v>
      </c>
      <c r="F418" s="2">
        <f t="shared" si="0"/>
        <v>1.9067070383912248</v>
      </c>
      <c r="G418" s="2">
        <f t="shared" si="1"/>
        <v>0.5781623531857395</v>
      </c>
    </row>
    <row r="419" spans="1:7" x14ac:dyDescent="0.35">
      <c r="A419" t="s">
        <v>38</v>
      </c>
      <c r="C419" t="s">
        <v>28</v>
      </c>
      <c r="D419">
        <v>1975</v>
      </c>
      <c r="E419">
        <v>3535</v>
      </c>
      <c r="F419" s="2">
        <f t="shared" si="0"/>
        <v>5.0488459780621575</v>
      </c>
      <c r="G419" s="2">
        <f t="shared" si="1"/>
        <v>1.5309392648026885</v>
      </c>
    </row>
    <row r="420" spans="1:7" x14ac:dyDescent="0.35">
      <c r="A420" t="s">
        <v>24</v>
      </c>
      <c r="C420" t="s">
        <v>28</v>
      </c>
      <c r="D420">
        <v>1975</v>
      </c>
      <c r="E420">
        <f>SUM(E394:E419)</f>
        <v>70016</v>
      </c>
      <c r="F420" s="2">
        <f t="shared" si="0"/>
        <v>100</v>
      </c>
      <c r="G420" s="2">
        <f t="shared" si="1"/>
        <v>30.322558292623775</v>
      </c>
    </row>
    <row r="421" spans="1:7" x14ac:dyDescent="0.35">
      <c r="A421" t="s">
        <v>102</v>
      </c>
      <c r="C421" t="s">
        <v>73</v>
      </c>
      <c r="D421">
        <v>1975</v>
      </c>
      <c r="E421">
        <v>227</v>
      </c>
      <c r="F421" s="2">
        <f t="shared" ref="F421:F459" si="2">(E421/160470)*100</f>
        <v>0.14145946282794292</v>
      </c>
      <c r="G421" s="2">
        <f t="shared" si="1"/>
        <v>9.830925406229428E-2</v>
      </c>
    </row>
    <row r="422" spans="1:7" x14ac:dyDescent="0.35">
      <c r="A422" t="s">
        <v>74</v>
      </c>
      <c r="C422" t="s">
        <v>73</v>
      </c>
      <c r="D422">
        <v>1975</v>
      </c>
      <c r="E422">
        <v>6289</v>
      </c>
      <c r="F422" s="2">
        <f t="shared" si="2"/>
        <v>3.9191126067177664</v>
      </c>
      <c r="G422" s="2">
        <f t="shared" si="1"/>
        <v>2.7236427259813603</v>
      </c>
    </row>
    <row r="423" spans="1:7" x14ac:dyDescent="0.35">
      <c r="A423" t="s">
        <v>104</v>
      </c>
      <c r="C423" t="s">
        <v>73</v>
      </c>
      <c r="D423">
        <v>1975</v>
      </c>
      <c r="E423">
        <v>75</v>
      </c>
      <c r="F423" s="2">
        <f t="shared" si="2"/>
        <v>4.6737707982800525E-2</v>
      </c>
      <c r="G423" s="2">
        <f t="shared" si="1"/>
        <v>3.2481031077850532E-2</v>
      </c>
    </row>
    <row r="424" spans="1:7" x14ac:dyDescent="0.35">
      <c r="A424" t="s">
        <v>40</v>
      </c>
      <c r="C424" t="s">
        <v>73</v>
      </c>
      <c r="D424">
        <v>1975</v>
      </c>
      <c r="E424">
        <v>15232</v>
      </c>
      <c r="F424" s="2">
        <f t="shared" si="2"/>
        <v>9.4921169065869009</v>
      </c>
      <c r="G424" s="2">
        <f t="shared" si="1"/>
        <v>6.5966808717042582</v>
      </c>
    </row>
    <row r="425" spans="1:7" x14ac:dyDescent="0.35">
      <c r="A425" t="s">
        <v>105</v>
      </c>
      <c r="C425" t="s">
        <v>73</v>
      </c>
      <c r="D425">
        <v>1975</v>
      </c>
      <c r="E425">
        <v>108</v>
      </c>
      <c r="F425" s="2">
        <f t="shared" si="2"/>
        <v>6.7302299495232754E-2</v>
      </c>
      <c r="G425" s="2">
        <f t="shared" si="1"/>
        <v>4.6772684752104769E-2</v>
      </c>
    </row>
    <row r="426" spans="1:7" x14ac:dyDescent="0.35">
      <c r="A426" t="s">
        <v>86</v>
      </c>
      <c r="C426" t="s">
        <v>73</v>
      </c>
      <c r="D426">
        <v>1975</v>
      </c>
      <c r="E426">
        <v>708</v>
      </c>
      <c r="F426" s="2">
        <f t="shared" si="2"/>
        <v>0.44120396335763695</v>
      </c>
      <c r="G426" s="2">
        <f t="shared" ref="G426:G461" si="3">(E426/230904)*100</f>
        <v>0.30662093337490909</v>
      </c>
    </row>
    <row r="427" spans="1:7" x14ac:dyDescent="0.35">
      <c r="A427" t="s">
        <v>42</v>
      </c>
      <c r="C427" t="s">
        <v>73</v>
      </c>
      <c r="D427">
        <v>1975</v>
      </c>
      <c r="E427">
        <v>12712</v>
      </c>
      <c r="F427" s="2">
        <f t="shared" si="2"/>
        <v>7.9217299183648029</v>
      </c>
      <c r="G427" s="2">
        <f t="shared" si="3"/>
        <v>5.5053182274884804</v>
      </c>
    </row>
    <row r="428" spans="1:7" x14ac:dyDescent="0.35">
      <c r="A428" t="s">
        <v>124</v>
      </c>
      <c r="C428" t="s">
        <v>73</v>
      </c>
      <c r="D428">
        <v>1975</v>
      </c>
      <c r="E428">
        <v>50</v>
      </c>
      <c r="F428" s="2">
        <f t="shared" si="2"/>
        <v>3.1158471988533686E-2</v>
      </c>
      <c r="G428" s="2">
        <f t="shared" si="3"/>
        <v>2.1654020718567025E-2</v>
      </c>
    </row>
    <row r="429" spans="1:7" x14ac:dyDescent="0.35">
      <c r="A429" t="s">
        <v>43</v>
      </c>
      <c r="C429" t="s">
        <v>73</v>
      </c>
      <c r="D429">
        <v>1975</v>
      </c>
      <c r="E429">
        <v>28209</v>
      </c>
      <c r="F429" s="2">
        <f t="shared" si="2"/>
        <v>17.578986726490932</v>
      </c>
      <c r="G429" s="2">
        <f t="shared" si="3"/>
        <v>12.216765409001143</v>
      </c>
    </row>
    <row r="430" spans="1:7" x14ac:dyDescent="0.35">
      <c r="A430" t="s">
        <v>45</v>
      </c>
      <c r="C430" t="s">
        <v>73</v>
      </c>
      <c r="D430">
        <v>1975</v>
      </c>
      <c r="E430">
        <v>10</v>
      </c>
      <c r="F430" s="2">
        <f t="shared" si="2"/>
        <v>6.2316943977067359E-3</v>
      </c>
      <c r="G430" s="2">
        <f t="shared" si="3"/>
        <v>4.3308041437134046E-3</v>
      </c>
    </row>
    <row r="431" spans="1:7" x14ac:dyDescent="0.35">
      <c r="A431" t="s">
        <v>87</v>
      </c>
      <c r="C431" t="s">
        <v>73</v>
      </c>
      <c r="D431">
        <v>1975</v>
      </c>
      <c r="E431">
        <v>575</v>
      </c>
      <c r="F431" s="2">
        <f t="shared" si="2"/>
        <v>0.35832242786813734</v>
      </c>
      <c r="G431" s="2">
        <f t="shared" si="3"/>
        <v>0.24902123826352077</v>
      </c>
    </row>
    <row r="432" spans="1:7" x14ac:dyDescent="0.35">
      <c r="A432" t="s">
        <v>75</v>
      </c>
      <c r="C432" t="s">
        <v>73</v>
      </c>
      <c r="D432">
        <v>1975</v>
      </c>
      <c r="E432">
        <v>2617</v>
      </c>
      <c r="F432" s="2">
        <f t="shared" si="2"/>
        <v>1.6308344238798529</v>
      </c>
      <c r="G432" s="2">
        <f t="shared" si="3"/>
        <v>1.133371444409798</v>
      </c>
    </row>
    <row r="433" spans="1:7" x14ac:dyDescent="0.35">
      <c r="A433" t="s">
        <v>88</v>
      </c>
      <c r="C433" t="s">
        <v>73</v>
      </c>
      <c r="D433">
        <v>1975</v>
      </c>
      <c r="E433">
        <v>2956</v>
      </c>
      <c r="F433" s="2">
        <f t="shared" si="2"/>
        <v>1.8420888639621114</v>
      </c>
      <c r="G433" s="2">
        <f t="shared" si="3"/>
        <v>1.2801857048816823</v>
      </c>
    </row>
    <row r="434" spans="1:7" x14ac:dyDescent="0.35">
      <c r="A434" t="s">
        <v>119</v>
      </c>
      <c r="C434" t="s">
        <v>73</v>
      </c>
      <c r="D434">
        <v>1975</v>
      </c>
      <c r="E434">
        <v>227</v>
      </c>
      <c r="F434" s="2">
        <f t="shared" si="2"/>
        <v>0.14145946282794292</v>
      </c>
      <c r="G434" s="2">
        <f t="shared" si="3"/>
        <v>9.830925406229428E-2</v>
      </c>
    </row>
    <row r="435" spans="1:7" x14ac:dyDescent="0.35">
      <c r="A435" t="s">
        <v>76</v>
      </c>
      <c r="C435" t="s">
        <v>73</v>
      </c>
      <c r="D435">
        <v>1975</v>
      </c>
      <c r="E435">
        <v>16530</v>
      </c>
      <c r="F435" s="2">
        <f t="shared" si="2"/>
        <v>10.300990839409236</v>
      </c>
      <c r="G435" s="2">
        <f t="shared" si="3"/>
        <v>7.1588192495582588</v>
      </c>
    </row>
    <row r="436" spans="1:7" x14ac:dyDescent="0.35">
      <c r="A436" t="s">
        <v>109</v>
      </c>
      <c r="C436" t="s">
        <v>73</v>
      </c>
      <c r="D436">
        <v>1975</v>
      </c>
      <c r="E436">
        <v>132</v>
      </c>
      <c r="F436" s="2">
        <f t="shared" si="2"/>
        <v>8.2258366049728929E-2</v>
      </c>
      <c r="G436" s="2">
        <f t="shared" si="3"/>
        <v>5.7166614697016942E-2</v>
      </c>
    </row>
    <row r="437" spans="1:7" x14ac:dyDescent="0.35">
      <c r="A437" t="s">
        <v>53</v>
      </c>
      <c r="C437" t="s">
        <v>73</v>
      </c>
      <c r="D437">
        <v>1975</v>
      </c>
      <c r="E437">
        <v>151</v>
      </c>
      <c r="F437" s="2">
        <f t="shared" si="2"/>
        <v>9.4098585405371721E-2</v>
      </c>
      <c r="G437" s="2">
        <f t="shared" si="3"/>
        <v>6.5395142570072409E-2</v>
      </c>
    </row>
    <row r="438" spans="1:7" x14ac:dyDescent="0.35">
      <c r="A438" t="s">
        <v>93</v>
      </c>
      <c r="C438" t="s">
        <v>73</v>
      </c>
      <c r="D438">
        <v>1975</v>
      </c>
      <c r="E438">
        <v>1615</v>
      </c>
      <c r="F438" s="2">
        <f t="shared" si="2"/>
        <v>1.006418645229638</v>
      </c>
      <c r="G438" s="2">
        <f t="shared" si="3"/>
        <v>0.69942486920971481</v>
      </c>
    </row>
    <row r="439" spans="1:7" x14ac:dyDescent="0.35">
      <c r="A439" t="s">
        <v>54</v>
      </c>
      <c r="C439" t="s">
        <v>73</v>
      </c>
      <c r="D439">
        <v>1975</v>
      </c>
      <c r="E439">
        <v>1129</v>
      </c>
      <c r="F439" s="2">
        <f t="shared" si="2"/>
        <v>0.70355829750109056</v>
      </c>
      <c r="G439" s="2">
        <f t="shared" si="3"/>
        <v>0.4889477878252434</v>
      </c>
    </row>
    <row r="440" spans="1:7" x14ac:dyDescent="0.35">
      <c r="A440" t="s">
        <v>55</v>
      </c>
      <c r="C440" t="s">
        <v>73</v>
      </c>
      <c r="D440">
        <v>1975</v>
      </c>
      <c r="E440">
        <v>5941</v>
      </c>
      <c r="F440" s="2">
        <f t="shared" si="2"/>
        <v>3.7022496416775721</v>
      </c>
      <c r="G440" s="2">
        <f t="shared" si="3"/>
        <v>2.5729307417801337</v>
      </c>
    </row>
    <row r="441" spans="1:7" x14ac:dyDescent="0.35">
      <c r="A441" t="s">
        <v>79</v>
      </c>
      <c r="C441" t="s">
        <v>73</v>
      </c>
      <c r="D441">
        <v>1975</v>
      </c>
      <c r="E441">
        <v>58</v>
      </c>
      <c r="F441" s="2">
        <f t="shared" si="2"/>
        <v>3.6143827506699075E-2</v>
      </c>
      <c r="G441" s="2">
        <f t="shared" si="3"/>
        <v>2.5118664033537748E-2</v>
      </c>
    </row>
    <row r="442" spans="1:7" x14ac:dyDescent="0.35">
      <c r="A442" t="s">
        <v>57</v>
      </c>
      <c r="C442" t="s">
        <v>73</v>
      </c>
      <c r="D442">
        <v>1975</v>
      </c>
      <c r="E442">
        <v>382</v>
      </c>
      <c r="F442" s="2">
        <f t="shared" si="2"/>
        <v>0.23805072599239735</v>
      </c>
      <c r="G442" s="2">
        <f t="shared" si="3"/>
        <v>0.16543671828985207</v>
      </c>
    </row>
    <row r="443" spans="1:7" x14ac:dyDescent="0.35">
      <c r="A443" t="s">
        <v>126</v>
      </c>
      <c r="C443" t="s">
        <v>73</v>
      </c>
      <c r="D443">
        <v>1975</v>
      </c>
      <c r="E443">
        <v>25</v>
      </c>
      <c r="F443" s="2">
        <f t="shared" si="2"/>
        <v>1.5579235994266843E-2</v>
      </c>
      <c r="G443" s="2">
        <f t="shared" si="3"/>
        <v>1.0827010359283512E-2</v>
      </c>
    </row>
    <row r="444" spans="1:7" x14ac:dyDescent="0.35">
      <c r="A444" t="s">
        <v>112</v>
      </c>
      <c r="C444" t="s">
        <v>73</v>
      </c>
      <c r="D444">
        <v>1975</v>
      </c>
      <c r="E444">
        <v>7831</v>
      </c>
      <c r="F444" s="2">
        <f t="shared" si="2"/>
        <v>4.8800398828441454</v>
      </c>
      <c r="G444" s="2">
        <f t="shared" si="3"/>
        <v>3.391452724941967</v>
      </c>
    </row>
    <row r="445" spans="1:7" x14ac:dyDescent="0.35">
      <c r="A445" t="s">
        <v>60</v>
      </c>
      <c r="C445" t="s">
        <v>73</v>
      </c>
      <c r="D445">
        <v>1975</v>
      </c>
      <c r="E445">
        <v>5581</v>
      </c>
      <c r="F445" s="2">
        <f t="shared" si="2"/>
        <v>3.4779086433601294</v>
      </c>
      <c r="G445" s="2">
        <f t="shared" si="3"/>
        <v>2.4170217926064512</v>
      </c>
    </row>
    <row r="446" spans="1:7" x14ac:dyDescent="0.35">
      <c r="A446" t="s">
        <v>113</v>
      </c>
      <c r="C446" t="s">
        <v>73</v>
      </c>
      <c r="D446">
        <v>1975</v>
      </c>
      <c r="E446">
        <v>557</v>
      </c>
      <c r="F446" s="2">
        <f t="shared" si="2"/>
        <v>0.3471053779522652</v>
      </c>
      <c r="G446" s="2">
        <f t="shared" si="3"/>
        <v>0.24122579080483661</v>
      </c>
    </row>
    <row r="447" spans="1:7" x14ac:dyDescent="0.35">
      <c r="A447" t="s">
        <v>115</v>
      </c>
      <c r="C447" t="s">
        <v>73</v>
      </c>
      <c r="D447">
        <v>1975</v>
      </c>
      <c r="E447">
        <v>259</v>
      </c>
      <c r="F447" s="2">
        <f t="shared" si="2"/>
        <v>0.16140088490060447</v>
      </c>
      <c r="G447" s="2">
        <f t="shared" si="3"/>
        <v>0.11216782732217719</v>
      </c>
    </row>
    <row r="448" spans="1:7" x14ac:dyDescent="0.35">
      <c r="A448" t="s">
        <v>63</v>
      </c>
      <c r="C448" t="s">
        <v>73</v>
      </c>
      <c r="D448">
        <v>1975</v>
      </c>
      <c r="E448">
        <v>2489</v>
      </c>
      <c r="F448" s="2">
        <f t="shared" si="2"/>
        <v>1.5510687355892065</v>
      </c>
      <c r="G448" s="2">
        <f t="shared" si="3"/>
        <v>1.0779371513702665</v>
      </c>
    </row>
    <row r="449" spans="1:7" x14ac:dyDescent="0.35">
      <c r="A449" t="s">
        <v>80</v>
      </c>
      <c r="C449" t="s">
        <v>73</v>
      </c>
      <c r="D449">
        <v>1975</v>
      </c>
      <c r="E449">
        <v>6946</v>
      </c>
      <c r="F449" s="2">
        <f t="shared" si="2"/>
        <v>4.3285349286470991</v>
      </c>
      <c r="G449" s="2">
        <f t="shared" si="3"/>
        <v>3.0081765582233309</v>
      </c>
    </row>
    <row r="450" spans="1:7" x14ac:dyDescent="0.35">
      <c r="A450" t="s">
        <v>64</v>
      </c>
      <c r="C450" t="s">
        <v>73</v>
      </c>
      <c r="D450">
        <v>1975</v>
      </c>
      <c r="E450">
        <v>12277</v>
      </c>
      <c r="F450" s="2">
        <f t="shared" si="2"/>
        <v>7.6506512120645604</v>
      </c>
      <c r="G450" s="2">
        <f t="shared" si="3"/>
        <v>5.3169282472369472</v>
      </c>
    </row>
    <row r="451" spans="1:7" x14ac:dyDescent="0.35">
      <c r="A451" t="s">
        <v>90</v>
      </c>
      <c r="C451" t="s">
        <v>73</v>
      </c>
      <c r="D451">
        <v>1975</v>
      </c>
      <c r="E451">
        <v>2468</v>
      </c>
      <c r="F451" s="2">
        <f t="shared" si="2"/>
        <v>1.5379821773540225</v>
      </c>
      <c r="G451" s="2">
        <f t="shared" si="3"/>
        <v>1.0688424626684683</v>
      </c>
    </row>
    <row r="452" spans="1:7" x14ac:dyDescent="0.35">
      <c r="A452" t="s">
        <v>94</v>
      </c>
      <c r="C452" t="s">
        <v>73</v>
      </c>
      <c r="D452">
        <v>1975</v>
      </c>
      <c r="E452">
        <v>63</v>
      </c>
      <c r="F452" s="2">
        <f t="shared" si="2"/>
        <v>3.9259674705552444E-2</v>
      </c>
      <c r="G452" s="2">
        <f t="shared" si="3"/>
        <v>2.7284066105394449E-2</v>
      </c>
    </row>
    <row r="453" spans="1:7" x14ac:dyDescent="0.35">
      <c r="A453" t="s">
        <v>65</v>
      </c>
      <c r="C453" t="s">
        <v>73</v>
      </c>
      <c r="D453">
        <v>1975</v>
      </c>
      <c r="E453">
        <v>173</v>
      </c>
      <c r="F453" s="2">
        <f t="shared" si="2"/>
        <v>0.10780831308032654</v>
      </c>
      <c r="G453" s="2">
        <f t="shared" si="3"/>
        <v>7.4922911686241905E-2</v>
      </c>
    </row>
    <row r="454" spans="1:7" x14ac:dyDescent="0.35">
      <c r="A454" t="s">
        <v>116</v>
      </c>
      <c r="C454" t="s">
        <v>73</v>
      </c>
      <c r="D454">
        <v>1975</v>
      </c>
      <c r="E454">
        <v>207</v>
      </c>
      <c r="F454" s="2">
        <f t="shared" si="2"/>
        <v>0.12899607403252944</v>
      </c>
      <c r="G454" s="2">
        <f t="shared" si="3"/>
        <v>8.9647645774867474E-2</v>
      </c>
    </row>
    <row r="455" spans="1:7" x14ac:dyDescent="0.35">
      <c r="A455" t="s">
        <v>91</v>
      </c>
      <c r="C455" t="s">
        <v>73</v>
      </c>
      <c r="D455">
        <v>1975</v>
      </c>
      <c r="E455">
        <v>911</v>
      </c>
      <c r="F455" s="2">
        <f t="shared" si="2"/>
        <v>0.56770735963108365</v>
      </c>
      <c r="G455" s="2">
        <f t="shared" si="3"/>
        <v>0.39453625749229115</v>
      </c>
    </row>
    <row r="456" spans="1:7" x14ac:dyDescent="0.35">
      <c r="A456" t="s">
        <v>122</v>
      </c>
      <c r="C456" t="s">
        <v>73</v>
      </c>
      <c r="D456">
        <v>1975</v>
      </c>
      <c r="E456">
        <v>89</v>
      </c>
      <c r="F456" s="2">
        <f t="shared" si="2"/>
        <v>5.5462080139589955E-2</v>
      </c>
      <c r="G456" s="2">
        <f t="shared" si="3"/>
        <v>3.8544156879049302E-2</v>
      </c>
    </row>
    <row r="457" spans="1:7" x14ac:dyDescent="0.35">
      <c r="A457" t="s">
        <v>117</v>
      </c>
      <c r="C457" t="s">
        <v>73</v>
      </c>
      <c r="D457">
        <v>1975</v>
      </c>
      <c r="E457">
        <v>2142</v>
      </c>
      <c r="F457" s="2">
        <f t="shared" si="2"/>
        <v>1.3348289399887829</v>
      </c>
      <c r="G457" s="2">
        <f t="shared" si="3"/>
        <v>0.92765824758341142</v>
      </c>
    </row>
    <row r="458" spans="1:7" x14ac:dyDescent="0.35">
      <c r="A458" t="s">
        <v>68</v>
      </c>
      <c r="C458" t="s">
        <v>73</v>
      </c>
      <c r="D458">
        <v>1975</v>
      </c>
      <c r="E458">
        <v>22519</v>
      </c>
      <c r="F458" s="2">
        <f t="shared" si="2"/>
        <v>14.033152614195799</v>
      </c>
      <c r="G458" s="2">
        <f t="shared" si="3"/>
        <v>9.7525378512282153</v>
      </c>
    </row>
    <row r="459" spans="1:7" x14ac:dyDescent="0.35">
      <c r="A459" t="s">
        <v>70</v>
      </c>
      <c r="C459" t="s">
        <v>73</v>
      </c>
      <c r="D459">
        <v>1975</v>
      </c>
      <c r="E459">
        <v>160470</v>
      </c>
      <c r="F459" s="2">
        <f t="shared" si="2"/>
        <v>100</v>
      </c>
      <c r="G459" s="2">
        <f t="shared" si="3"/>
        <v>69.496414094168998</v>
      </c>
    </row>
    <row r="460" spans="1:7" x14ac:dyDescent="0.35">
      <c r="A460" t="s">
        <v>103</v>
      </c>
      <c r="D460">
        <v>1975</v>
      </c>
      <c r="E460">
        <v>97</v>
      </c>
      <c r="F460" s="2"/>
      <c r="G460" s="2">
        <f t="shared" si="3"/>
        <v>4.2008800194020028E-2</v>
      </c>
    </row>
    <row r="461" spans="1:7" x14ac:dyDescent="0.35">
      <c r="A461" t="s">
        <v>111</v>
      </c>
      <c r="D461">
        <v>1975</v>
      </c>
      <c r="E461">
        <v>321</v>
      </c>
      <c r="F461" s="2"/>
      <c r="G461" s="2">
        <f t="shared" si="3"/>
        <v>0.13901881301320029</v>
      </c>
    </row>
    <row r="462" spans="1:7" x14ac:dyDescent="0.35">
      <c r="A462" t="s">
        <v>30</v>
      </c>
      <c r="C462" t="s">
        <v>28</v>
      </c>
      <c r="D462">
        <v>1974</v>
      </c>
      <c r="E462">
        <v>1981</v>
      </c>
      <c r="F462" s="2">
        <f t="shared" ref="F462:F488" si="4">(E462/57097)*100</f>
        <v>3.469534301276775</v>
      </c>
      <c r="G462" s="2">
        <f t="shared" ref="G462:G493" si="5">(E462/180949)*100</f>
        <v>1.0947836130622441</v>
      </c>
    </row>
    <row r="463" spans="1:7" x14ac:dyDescent="0.35">
      <c r="A463" t="s">
        <v>31</v>
      </c>
      <c r="C463" t="s">
        <v>28</v>
      </c>
      <c r="D463">
        <v>1974</v>
      </c>
      <c r="E463">
        <v>3408</v>
      </c>
      <c r="F463" s="2">
        <f t="shared" si="4"/>
        <v>5.9687899539380354</v>
      </c>
      <c r="G463" s="2">
        <f t="shared" si="5"/>
        <v>1.883403610962205</v>
      </c>
    </row>
    <row r="464" spans="1:7" x14ac:dyDescent="0.35">
      <c r="A464" t="s">
        <v>118</v>
      </c>
      <c r="C464" t="s">
        <v>28</v>
      </c>
      <c r="D464">
        <v>1974</v>
      </c>
      <c r="E464">
        <v>71</v>
      </c>
      <c r="F464" s="2">
        <f t="shared" si="4"/>
        <v>0.12434979070704241</v>
      </c>
      <c r="G464" s="2">
        <f t="shared" si="5"/>
        <v>3.9237575228379271E-2</v>
      </c>
    </row>
    <row r="465" spans="1:7" x14ac:dyDescent="0.35">
      <c r="A465" t="s">
        <v>3</v>
      </c>
      <c r="C465" t="s">
        <v>28</v>
      </c>
      <c r="D465">
        <v>1974</v>
      </c>
      <c r="E465">
        <v>9950</v>
      </c>
      <c r="F465" s="2">
        <f t="shared" si="4"/>
        <v>17.4264847540151</v>
      </c>
      <c r="G465" s="2">
        <f t="shared" si="5"/>
        <v>5.4987869510193477</v>
      </c>
    </row>
    <row r="466" spans="1:7" x14ac:dyDescent="0.35">
      <c r="A466" t="s">
        <v>97</v>
      </c>
      <c r="C466" t="s">
        <v>28</v>
      </c>
      <c r="D466">
        <v>1974</v>
      </c>
      <c r="E466">
        <v>1282</v>
      </c>
      <c r="F466" s="2">
        <f t="shared" si="4"/>
        <v>2.2453018547384276</v>
      </c>
      <c r="G466" s="2">
        <f t="shared" si="5"/>
        <v>0.70848692172932703</v>
      </c>
    </row>
    <row r="467" spans="1:7" x14ac:dyDescent="0.35">
      <c r="A467" t="s">
        <v>106</v>
      </c>
      <c r="C467" t="s">
        <v>28</v>
      </c>
      <c r="D467">
        <v>1974</v>
      </c>
      <c r="E467">
        <v>478</v>
      </c>
      <c r="F467" s="2">
        <f t="shared" si="4"/>
        <v>0.83717183039389109</v>
      </c>
      <c r="G467" s="2">
        <f t="shared" si="5"/>
        <v>0.2641628304107787</v>
      </c>
    </row>
    <row r="468" spans="1:7" x14ac:dyDescent="0.35">
      <c r="A468" t="s">
        <v>107</v>
      </c>
      <c r="C468" t="s">
        <v>28</v>
      </c>
      <c r="D468">
        <v>1974</v>
      </c>
      <c r="E468">
        <v>204</v>
      </c>
      <c r="F468" s="2">
        <f t="shared" si="4"/>
        <v>0.35728672259488237</v>
      </c>
      <c r="G468" s="2">
        <f t="shared" si="5"/>
        <v>0.11273894854351225</v>
      </c>
    </row>
    <row r="469" spans="1:7" x14ac:dyDescent="0.35">
      <c r="A469" t="s">
        <v>108</v>
      </c>
      <c r="C469" t="s">
        <v>28</v>
      </c>
      <c r="D469">
        <v>1974</v>
      </c>
      <c r="E469">
        <v>247</v>
      </c>
      <c r="F469" s="2">
        <f t="shared" si="4"/>
        <v>0.43259715922027431</v>
      </c>
      <c r="G469" s="2">
        <f t="shared" si="5"/>
        <v>0.13650255044238985</v>
      </c>
    </row>
    <row r="470" spans="1:7" x14ac:dyDescent="0.35">
      <c r="A470" t="s">
        <v>4</v>
      </c>
      <c r="C470" t="s">
        <v>28</v>
      </c>
      <c r="D470">
        <v>1974</v>
      </c>
      <c r="E470">
        <v>20973</v>
      </c>
      <c r="F470" s="2">
        <f t="shared" si="4"/>
        <v>36.732227612659159</v>
      </c>
      <c r="G470" s="2">
        <f t="shared" si="5"/>
        <v>11.590558665701385</v>
      </c>
    </row>
    <row r="471" spans="1:7" x14ac:dyDescent="0.35">
      <c r="A471" t="s">
        <v>5</v>
      </c>
      <c r="C471" t="s">
        <v>28</v>
      </c>
      <c r="D471">
        <v>1974</v>
      </c>
      <c r="E471">
        <v>742</v>
      </c>
      <c r="F471" s="2">
        <f t="shared" si="4"/>
        <v>1.299542883163739</v>
      </c>
      <c r="G471" s="2">
        <f t="shared" si="5"/>
        <v>0.4100602932317946</v>
      </c>
    </row>
    <row r="472" spans="1:7" x14ac:dyDescent="0.35">
      <c r="A472" t="s">
        <v>98</v>
      </c>
      <c r="C472" t="s">
        <v>28</v>
      </c>
      <c r="D472">
        <v>1974</v>
      </c>
      <c r="E472">
        <v>874</v>
      </c>
      <c r="F472" s="2">
        <f t="shared" si="4"/>
        <v>1.5307284095486628</v>
      </c>
      <c r="G472" s="2">
        <f t="shared" si="5"/>
        <v>0.48300902464230255</v>
      </c>
    </row>
    <row r="473" spans="1:7" x14ac:dyDescent="0.35">
      <c r="A473" t="s">
        <v>99</v>
      </c>
      <c r="C473" t="s">
        <v>28</v>
      </c>
      <c r="D473">
        <v>1974</v>
      </c>
      <c r="E473">
        <v>318</v>
      </c>
      <c r="F473" s="2">
        <f t="shared" si="4"/>
        <v>0.55694694992731664</v>
      </c>
      <c r="G473" s="2">
        <f t="shared" si="5"/>
        <v>0.1757401256707691</v>
      </c>
    </row>
    <row r="474" spans="1:7" x14ac:dyDescent="0.35">
      <c r="A474" t="s">
        <v>8</v>
      </c>
      <c r="C474" t="s">
        <v>28</v>
      </c>
      <c r="D474">
        <v>1974</v>
      </c>
      <c r="E474">
        <v>470</v>
      </c>
      <c r="F474" s="2">
        <f t="shared" si="4"/>
        <v>0.82316058637056244</v>
      </c>
      <c r="G474" s="2">
        <f t="shared" si="5"/>
        <v>0.25974169517377821</v>
      </c>
    </row>
    <row r="475" spans="1:7" x14ac:dyDescent="0.35">
      <c r="A475" t="s">
        <v>121</v>
      </c>
      <c r="C475" t="s">
        <v>28</v>
      </c>
      <c r="D475">
        <v>1974</v>
      </c>
      <c r="E475">
        <v>143</v>
      </c>
      <c r="F475" s="2">
        <f t="shared" si="4"/>
        <v>0.25045098691700085</v>
      </c>
      <c r="G475" s="2">
        <f t="shared" si="5"/>
        <v>7.9027792361383589E-2</v>
      </c>
    </row>
    <row r="476" spans="1:7" x14ac:dyDescent="0.35">
      <c r="A476" t="s">
        <v>33</v>
      </c>
      <c r="C476" t="s">
        <v>28</v>
      </c>
      <c r="D476">
        <v>1974</v>
      </c>
      <c r="E476">
        <v>453</v>
      </c>
      <c r="F476" s="2">
        <f t="shared" si="4"/>
        <v>0.79338669282098884</v>
      </c>
      <c r="G476" s="2">
        <f t="shared" si="5"/>
        <v>0.25034678279515221</v>
      </c>
    </row>
    <row r="477" spans="1:7" x14ac:dyDescent="0.35">
      <c r="A477" t="s">
        <v>34</v>
      </c>
      <c r="C477" t="s">
        <v>28</v>
      </c>
      <c r="D477">
        <v>1974</v>
      </c>
      <c r="E477">
        <v>5889</v>
      </c>
      <c r="F477" s="2">
        <f t="shared" si="4"/>
        <v>10.314027006672855</v>
      </c>
      <c r="G477" s="2">
        <f t="shared" si="5"/>
        <v>3.2545081763369788</v>
      </c>
    </row>
    <row r="478" spans="1:7" x14ac:dyDescent="0.35">
      <c r="A478" t="s">
        <v>110</v>
      </c>
      <c r="C478" t="s">
        <v>28</v>
      </c>
      <c r="D478">
        <v>1974</v>
      </c>
      <c r="E478">
        <v>562</v>
      </c>
      <c r="F478" s="2">
        <f t="shared" si="4"/>
        <v>0.9842898926388427</v>
      </c>
      <c r="G478" s="2">
        <f t="shared" si="5"/>
        <v>0.31058475039928374</v>
      </c>
    </row>
    <row r="479" spans="1:7" x14ac:dyDescent="0.35">
      <c r="A479" t="s">
        <v>125</v>
      </c>
      <c r="C479" t="s">
        <v>28</v>
      </c>
      <c r="D479">
        <v>1974</v>
      </c>
      <c r="E479">
        <v>5</v>
      </c>
      <c r="F479" s="2">
        <f t="shared" si="4"/>
        <v>8.7570275145804517E-3</v>
      </c>
      <c r="G479" s="2">
        <f t="shared" si="5"/>
        <v>2.7632095231253004E-3</v>
      </c>
    </row>
    <row r="480" spans="1:7" x14ac:dyDescent="0.35">
      <c r="A480" t="s">
        <v>13</v>
      </c>
      <c r="C480" t="s">
        <v>28</v>
      </c>
      <c r="D480">
        <v>1974</v>
      </c>
      <c r="E480">
        <v>726</v>
      </c>
      <c r="F480" s="2">
        <f t="shared" si="4"/>
        <v>1.2715203951170815</v>
      </c>
      <c r="G480" s="2">
        <f t="shared" si="5"/>
        <v>0.40121802275779361</v>
      </c>
    </row>
    <row r="481" spans="1:7" x14ac:dyDescent="0.35">
      <c r="A481" t="s">
        <v>114</v>
      </c>
      <c r="C481" t="s">
        <v>28</v>
      </c>
      <c r="D481">
        <v>1974</v>
      </c>
      <c r="E481">
        <v>89</v>
      </c>
      <c r="F481" s="2">
        <f t="shared" si="4"/>
        <v>0.15587508975953202</v>
      </c>
      <c r="G481" s="2">
        <f t="shared" si="5"/>
        <v>4.9185129511630357E-2</v>
      </c>
    </row>
    <row r="482" spans="1:7" x14ac:dyDescent="0.35">
      <c r="A482" t="s">
        <v>15</v>
      </c>
      <c r="C482" t="s">
        <v>28</v>
      </c>
      <c r="D482">
        <v>1974</v>
      </c>
      <c r="E482">
        <v>1319</v>
      </c>
      <c r="F482" s="2">
        <f t="shared" si="4"/>
        <v>2.3101038583463231</v>
      </c>
      <c r="G482" s="2">
        <f t="shared" si="5"/>
        <v>0.72893467220045427</v>
      </c>
    </row>
    <row r="483" spans="1:7" x14ac:dyDescent="0.35">
      <c r="A483" t="s">
        <v>36</v>
      </c>
      <c r="C483" t="s">
        <v>28</v>
      </c>
      <c r="D483">
        <v>1974</v>
      </c>
      <c r="E483">
        <v>828</v>
      </c>
      <c r="F483" s="2">
        <f t="shared" si="4"/>
        <v>1.4501637564145227</v>
      </c>
      <c r="G483" s="2">
        <f t="shared" si="5"/>
        <v>0.45758749702954971</v>
      </c>
    </row>
    <row r="484" spans="1:7" x14ac:dyDescent="0.35">
      <c r="A484" t="s">
        <v>17</v>
      </c>
      <c r="C484" t="s">
        <v>28</v>
      </c>
      <c r="D484">
        <v>1974</v>
      </c>
      <c r="E484">
        <v>1957</v>
      </c>
      <c r="F484" s="2">
        <f t="shared" si="4"/>
        <v>3.4275005692067886</v>
      </c>
      <c r="G484" s="2">
        <f t="shared" si="5"/>
        <v>1.0815202073512427</v>
      </c>
    </row>
    <row r="485" spans="1:7" x14ac:dyDescent="0.35">
      <c r="A485" t="s">
        <v>100</v>
      </c>
      <c r="C485" t="s">
        <v>28</v>
      </c>
      <c r="D485">
        <v>1974</v>
      </c>
      <c r="E485">
        <v>949</v>
      </c>
      <c r="F485" s="2">
        <f t="shared" si="4"/>
        <v>1.6620838222673695</v>
      </c>
      <c r="G485" s="2">
        <f t="shared" si="5"/>
        <v>0.52445716748918203</v>
      </c>
    </row>
    <row r="486" spans="1:7" x14ac:dyDescent="0.35">
      <c r="A486" t="s">
        <v>101</v>
      </c>
      <c r="C486" t="s">
        <v>28</v>
      </c>
      <c r="D486">
        <v>1974</v>
      </c>
      <c r="E486">
        <v>1126</v>
      </c>
      <c r="F486" s="2">
        <f t="shared" si="4"/>
        <v>1.9720825962835173</v>
      </c>
      <c r="G486" s="2">
        <f t="shared" si="5"/>
        <v>0.62227478460781771</v>
      </c>
    </row>
    <row r="487" spans="1:7" x14ac:dyDescent="0.35">
      <c r="A487" t="s">
        <v>38</v>
      </c>
      <c r="C487" t="s">
        <v>28</v>
      </c>
      <c r="D487">
        <v>1974</v>
      </c>
      <c r="E487">
        <v>2053</v>
      </c>
      <c r="F487" s="2">
        <f t="shared" si="4"/>
        <v>3.5956354974867328</v>
      </c>
      <c r="G487" s="2">
        <f t="shared" si="5"/>
        <v>1.1345738301952484</v>
      </c>
    </row>
    <row r="488" spans="1:7" x14ac:dyDescent="0.35">
      <c r="A488" t="s">
        <v>24</v>
      </c>
      <c r="C488" t="s">
        <v>28</v>
      </c>
      <c r="D488">
        <v>1974</v>
      </c>
      <c r="E488">
        <v>57097</v>
      </c>
      <c r="F488" s="2">
        <f t="shared" si="4"/>
        <v>100</v>
      </c>
      <c r="G488" s="2">
        <f t="shared" si="5"/>
        <v>31.554194828377057</v>
      </c>
    </row>
    <row r="489" spans="1:7" x14ac:dyDescent="0.35">
      <c r="A489" t="s">
        <v>102</v>
      </c>
      <c r="C489" t="s">
        <v>73</v>
      </c>
      <c r="D489">
        <v>1974</v>
      </c>
      <c r="E489">
        <v>227</v>
      </c>
      <c r="F489" s="2">
        <f t="shared" ref="F489:F524" si="6">(E489/123434)*100</f>
        <v>0.18390394866892429</v>
      </c>
      <c r="G489" s="2">
        <f t="shared" si="5"/>
        <v>0.12544971234988864</v>
      </c>
    </row>
    <row r="490" spans="1:7" x14ac:dyDescent="0.35">
      <c r="A490" t="s">
        <v>74</v>
      </c>
      <c r="C490" t="s">
        <v>73</v>
      </c>
      <c r="D490">
        <v>1974</v>
      </c>
      <c r="E490">
        <v>6301</v>
      </c>
      <c r="F490" s="2">
        <f t="shared" si="6"/>
        <v>5.1047523372814627</v>
      </c>
      <c r="G490" s="2">
        <f t="shared" si="5"/>
        <v>3.4821966410425036</v>
      </c>
    </row>
    <row r="491" spans="1:7" x14ac:dyDescent="0.35">
      <c r="A491" t="s">
        <v>104</v>
      </c>
      <c r="C491" t="s">
        <v>73</v>
      </c>
      <c r="D491">
        <v>1974</v>
      </c>
      <c r="E491">
        <v>75</v>
      </c>
      <c r="F491" s="2">
        <f t="shared" si="6"/>
        <v>6.0761216520569698E-2</v>
      </c>
      <c r="G491" s="2">
        <f t="shared" si="5"/>
        <v>4.1448142846879504E-2</v>
      </c>
    </row>
    <row r="492" spans="1:7" x14ac:dyDescent="0.35">
      <c r="A492" t="s">
        <v>40</v>
      </c>
      <c r="C492" t="s">
        <v>73</v>
      </c>
      <c r="D492">
        <v>1974</v>
      </c>
      <c r="E492">
        <v>8752</v>
      </c>
      <c r="F492" s="2">
        <f t="shared" si="6"/>
        <v>7.0904288931736792</v>
      </c>
      <c r="G492" s="2">
        <f t="shared" si="5"/>
        <v>4.8367219492785258</v>
      </c>
    </row>
    <row r="493" spans="1:7" x14ac:dyDescent="0.35">
      <c r="A493" t="s">
        <v>105</v>
      </c>
      <c r="C493" t="s">
        <v>73</v>
      </c>
      <c r="D493">
        <v>1974</v>
      </c>
      <c r="E493">
        <v>89</v>
      </c>
      <c r="F493" s="2">
        <f t="shared" si="6"/>
        <v>7.210331027107604E-2</v>
      </c>
      <c r="G493" s="2">
        <f t="shared" si="5"/>
        <v>4.9185129511630357E-2</v>
      </c>
    </row>
    <row r="494" spans="1:7" x14ac:dyDescent="0.35">
      <c r="A494" t="s">
        <v>86</v>
      </c>
      <c r="C494" t="s">
        <v>73</v>
      </c>
      <c r="D494">
        <v>1974</v>
      </c>
      <c r="E494">
        <v>731</v>
      </c>
      <c r="F494" s="2">
        <f t="shared" si="6"/>
        <v>0.59221932368715269</v>
      </c>
      <c r="G494" s="2">
        <f t="shared" ref="G494:G526" si="7">(E494/180949)*100</f>
        <v>0.40398123228091892</v>
      </c>
    </row>
    <row r="495" spans="1:7" x14ac:dyDescent="0.35">
      <c r="A495" t="s">
        <v>42</v>
      </c>
      <c r="C495" t="s">
        <v>73</v>
      </c>
      <c r="D495">
        <v>1974</v>
      </c>
      <c r="E495">
        <v>8243</v>
      </c>
      <c r="F495" s="2">
        <f t="shared" si="6"/>
        <v>6.6780627703874131</v>
      </c>
      <c r="G495" s="2">
        <f t="shared" si="7"/>
        <v>4.5554272198243702</v>
      </c>
    </row>
    <row r="496" spans="1:7" x14ac:dyDescent="0.35">
      <c r="A496" t="s">
        <v>124</v>
      </c>
      <c r="C496" t="s">
        <v>73</v>
      </c>
      <c r="D496">
        <v>1974</v>
      </c>
      <c r="E496">
        <v>8</v>
      </c>
      <c r="F496" s="2">
        <f t="shared" si="6"/>
        <v>6.4811964288607679E-3</v>
      </c>
      <c r="G496" s="2">
        <f t="shared" si="7"/>
        <v>4.4211352370004805E-3</v>
      </c>
    </row>
    <row r="497" spans="1:7" x14ac:dyDescent="0.35">
      <c r="A497" t="s">
        <v>43</v>
      </c>
      <c r="C497" t="s">
        <v>73</v>
      </c>
      <c r="D497">
        <v>1974</v>
      </c>
      <c r="E497">
        <v>26529</v>
      </c>
      <c r="F497" s="2">
        <f t="shared" si="6"/>
        <v>21.492457507655914</v>
      </c>
      <c r="G497" s="2">
        <f t="shared" si="7"/>
        <v>14.661037087798221</v>
      </c>
    </row>
    <row r="498" spans="1:7" x14ac:dyDescent="0.35">
      <c r="A498" t="s">
        <v>87</v>
      </c>
      <c r="C498" t="s">
        <v>73</v>
      </c>
      <c r="D498">
        <v>1974</v>
      </c>
      <c r="E498">
        <v>597</v>
      </c>
      <c r="F498" s="2">
        <f t="shared" si="6"/>
        <v>0.48365928350373483</v>
      </c>
      <c r="G498" s="2">
        <f t="shared" si="7"/>
        <v>0.3299272170611609</v>
      </c>
    </row>
    <row r="499" spans="1:7" x14ac:dyDescent="0.35">
      <c r="A499" t="s">
        <v>75</v>
      </c>
      <c r="C499" t="s">
        <v>73</v>
      </c>
      <c r="D499">
        <v>1974</v>
      </c>
      <c r="E499">
        <v>1632</v>
      </c>
      <c r="F499" s="2">
        <f t="shared" si="6"/>
        <v>1.3221640714875966</v>
      </c>
      <c r="G499" s="2">
        <f t="shared" si="7"/>
        <v>0.90191158834809804</v>
      </c>
    </row>
    <row r="500" spans="1:7" x14ac:dyDescent="0.35">
      <c r="A500" t="s">
        <v>88</v>
      </c>
      <c r="C500" t="s">
        <v>73</v>
      </c>
      <c r="D500">
        <v>1974</v>
      </c>
      <c r="E500">
        <v>2157</v>
      </c>
      <c r="F500" s="2">
        <f t="shared" si="6"/>
        <v>1.7474925871315845</v>
      </c>
      <c r="G500" s="2">
        <f t="shared" si="7"/>
        <v>1.1920485882762546</v>
      </c>
    </row>
    <row r="501" spans="1:7" x14ac:dyDescent="0.35">
      <c r="A501" t="s">
        <v>119</v>
      </c>
      <c r="C501" t="s">
        <v>73</v>
      </c>
      <c r="D501">
        <v>1974</v>
      </c>
      <c r="E501">
        <v>240</v>
      </c>
      <c r="F501" s="2">
        <f t="shared" si="6"/>
        <v>0.19443589286582302</v>
      </c>
      <c r="G501" s="2">
        <f t="shared" si="7"/>
        <v>0.13263405711001441</v>
      </c>
    </row>
    <row r="502" spans="1:7" x14ac:dyDescent="0.35">
      <c r="A502" t="s">
        <v>76</v>
      </c>
      <c r="C502" t="s">
        <v>73</v>
      </c>
      <c r="D502">
        <v>1974</v>
      </c>
      <c r="E502">
        <v>13347</v>
      </c>
      <c r="F502" s="2">
        <f t="shared" si="6"/>
        <v>10.813066092000584</v>
      </c>
      <c r="G502" s="2">
        <f t="shared" si="7"/>
        <v>7.3761115010306773</v>
      </c>
    </row>
    <row r="503" spans="1:7" x14ac:dyDescent="0.35">
      <c r="A503" t="s">
        <v>109</v>
      </c>
      <c r="C503" t="s">
        <v>73</v>
      </c>
      <c r="D503">
        <v>1974</v>
      </c>
      <c r="E503">
        <v>235</v>
      </c>
      <c r="F503" s="2">
        <f t="shared" si="6"/>
        <v>0.19038514509778506</v>
      </c>
      <c r="G503" s="2">
        <f t="shared" si="7"/>
        <v>0.1298708475868891</v>
      </c>
    </row>
    <row r="504" spans="1:7" x14ac:dyDescent="0.35">
      <c r="A504" t="s">
        <v>53</v>
      </c>
      <c r="C504" t="s">
        <v>73</v>
      </c>
      <c r="D504">
        <v>1974</v>
      </c>
      <c r="E504">
        <v>103</v>
      </c>
      <c r="F504" s="2">
        <f t="shared" si="6"/>
        <v>8.3445404021582376E-2</v>
      </c>
      <c r="G504" s="2">
        <f t="shared" si="7"/>
        <v>5.6922116176381196E-2</v>
      </c>
    </row>
    <row r="505" spans="1:7" x14ac:dyDescent="0.35">
      <c r="A505" t="s">
        <v>93</v>
      </c>
      <c r="C505" t="s">
        <v>73</v>
      </c>
      <c r="D505">
        <v>1974</v>
      </c>
      <c r="E505">
        <v>1697</v>
      </c>
      <c r="F505" s="2">
        <f t="shared" si="6"/>
        <v>1.3748237924720903</v>
      </c>
      <c r="G505" s="2">
        <f t="shared" si="7"/>
        <v>0.93783331214872712</v>
      </c>
    </row>
    <row r="506" spans="1:7" x14ac:dyDescent="0.35">
      <c r="A506" t="s">
        <v>54</v>
      </c>
      <c r="C506" t="s">
        <v>73</v>
      </c>
      <c r="D506">
        <v>1974</v>
      </c>
      <c r="E506">
        <v>553</v>
      </c>
      <c r="F506" s="2">
        <f t="shared" si="6"/>
        <v>0.44801270314500052</v>
      </c>
      <c r="G506" s="2">
        <f t="shared" si="7"/>
        <v>0.30561097325765824</v>
      </c>
    </row>
    <row r="507" spans="1:7" x14ac:dyDescent="0.35">
      <c r="A507" t="s">
        <v>55</v>
      </c>
      <c r="C507" t="s">
        <v>73</v>
      </c>
      <c r="D507">
        <v>1974</v>
      </c>
      <c r="E507">
        <v>6276</v>
      </c>
      <c r="F507" s="2">
        <f t="shared" si="6"/>
        <v>5.0844985984412716</v>
      </c>
      <c r="G507" s="2">
        <f t="shared" si="7"/>
        <v>3.4683805934268772</v>
      </c>
    </row>
    <row r="508" spans="1:7" x14ac:dyDescent="0.35">
      <c r="A508" t="s">
        <v>79</v>
      </c>
      <c r="C508" t="s">
        <v>73</v>
      </c>
      <c r="D508">
        <v>1974</v>
      </c>
      <c r="E508">
        <v>58</v>
      </c>
      <c r="F508" s="2">
        <f t="shared" si="6"/>
        <v>4.6988674109240569E-2</v>
      </c>
      <c r="G508" s="2">
        <f t="shared" si="7"/>
        <v>3.2053230468253487E-2</v>
      </c>
    </row>
    <row r="509" spans="1:7" x14ac:dyDescent="0.35">
      <c r="A509" t="s">
        <v>57</v>
      </c>
      <c r="C509" t="s">
        <v>73</v>
      </c>
      <c r="D509">
        <v>1974</v>
      </c>
      <c r="E509">
        <v>354</v>
      </c>
      <c r="F509" s="2">
        <f t="shared" si="6"/>
        <v>0.28679294197708899</v>
      </c>
      <c r="G509" s="2">
        <f t="shared" si="7"/>
        <v>0.19563523423727128</v>
      </c>
    </row>
    <row r="510" spans="1:7" x14ac:dyDescent="0.35">
      <c r="A510" t="s">
        <v>112</v>
      </c>
      <c r="C510" t="s">
        <v>73</v>
      </c>
      <c r="D510">
        <v>1974</v>
      </c>
      <c r="E510">
        <v>5360</v>
      </c>
      <c r="F510" s="2">
        <f t="shared" si="6"/>
        <v>4.342401607336714</v>
      </c>
      <c r="G510" s="2">
        <f t="shared" si="7"/>
        <v>2.9621606087903221</v>
      </c>
    </row>
    <row r="511" spans="1:7" x14ac:dyDescent="0.35">
      <c r="A511" t="s">
        <v>60</v>
      </c>
      <c r="C511" t="s">
        <v>73</v>
      </c>
      <c r="D511">
        <v>1974</v>
      </c>
      <c r="E511">
        <v>3723</v>
      </c>
      <c r="F511" s="2">
        <f t="shared" si="6"/>
        <v>3.0161867880810798</v>
      </c>
      <c r="G511" s="2">
        <f t="shared" si="7"/>
        <v>2.0574858109190988</v>
      </c>
    </row>
    <row r="512" spans="1:7" x14ac:dyDescent="0.35">
      <c r="A512" t="s">
        <v>113</v>
      </c>
      <c r="C512" t="s">
        <v>73</v>
      </c>
      <c r="D512">
        <v>1974</v>
      </c>
      <c r="E512">
        <v>397</v>
      </c>
      <c r="F512" s="2">
        <f t="shared" si="6"/>
        <v>0.32162937278221559</v>
      </c>
      <c r="G512" s="2">
        <f t="shared" si="7"/>
        <v>0.21939883613614886</v>
      </c>
    </row>
    <row r="513" spans="1:7" x14ac:dyDescent="0.35">
      <c r="A513" t="s">
        <v>115</v>
      </c>
      <c r="C513" t="s">
        <v>73</v>
      </c>
      <c r="D513">
        <v>1974</v>
      </c>
      <c r="E513">
        <v>262</v>
      </c>
      <c r="F513" s="2">
        <f t="shared" si="6"/>
        <v>0.21225918304519012</v>
      </c>
      <c r="G513" s="2">
        <f t="shared" si="7"/>
        <v>0.14479217901176575</v>
      </c>
    </row>
    <row r="514" spans="1:7" x14ac:dyDescent="0.35">
      <c r="A514" t="s">
        <v>63</v>
      </c>
      <c r="C514" t="s">
        <v>73</v>
      </c>
      <c r="D514">
        <v>1974</v>
      </c>
      <c r="E514">
        <v>2059</v>
      </c>
      <c r="F514" s="2">
        <f t="shared" si="6"/>
        <v>1.6680979308780404</v>
      </c>
      <c r="G514" s="2">
        <f t="shared" si="7"/>
        <v>1.1378896816229989</v>
      </c>
    </row>
    <row r="515" spans="1:7" x14ac:dyDescent="0.35">
      <c r="A515" t="s">
        <v>80</v>
      </c>
      <c r="C515" t="s">
        <v>73</v>
      </c>
      <c r="D515">
        <v>1974</v>
      </c>
      <c r="E515">
        <v>2938</v>
      </c>
      <c r="F515" s="2">
        <f t="shared" si="6"/>
        <v>2.3802193884991172</v>
      </c>
      <c r="G515" s="2">
        <f t="shared" si="7"/>
        <v>1.6236619157884264</v>
      </c>
    </row>
    <row r="516" spans="1:7" x14ac:dyDescent="0.35">
      <c r="A516" t="s">
        <v>64</v>
      </c>
      <c r="C516" t="s">
        <v>73</v>
      </c>
      <c r="D516">
        <v>1974</v>
      </c>
      <c r="E516">
        <v>4939</v>
      </c>
      <c r="F516" s="2">
        <f t="shared" si="6"/>
        <v>4.0013286452679164</v>
      </c>
      <c r="G516" s="2">
        <f t="shared" si="7"/>
        <v>2.7294983669431718</v>
      </c>
    </row>
    <row r="517" spans="1:7" x14ac:dyDescent="0.35">
      <c r="A517" t="s">
        <v>90</v>
      </c>
      <c r="C517" t="s">
        <v>73</v>
      </c>
      <c r="D517">
        <v>1974</v>
      </c>
      <c r="E517">
        <v>2154</v>
      </c>
      <c r="F517" s="2">
        <f t="shared" si="6"/>
        <v>1.7450621384707616</v>
      </c>
      <c r="G517" s="2">
        <f t="shared" si="7"/>
        <v>1.1903906625623795</v>
      </c>
    </row>
    <row r="518" spans="1:7" x14ac:dyDescent="0.35">
      <c r="A518" t="s">
        <v>65</v>
      </c>
      <c r="C518" t="s">
        <v>73</v>
      </c>
      <c r="D518">
        <v>1974</v>
      </c>
      <c r="E518">
        <v>153</v>
      </c>
      <c r="F518" s="2">
        <f t="shared" si="6"/>
        <v>0.12395288170196218</v>
      </c>
      <c r="G518" s="2">
        <f t="shared" si="7"/>
        <v>8.4554211407634194E-2</v>
      </c>
    </row>
    <row r="519" spans="1:7" x14ac:dyDescent="0.35">
      <c r="A519" t="s">
        <v>116</v>
      </c>
      <c r="C519" t="s">
        <v>73</v>
      </c>
      <c r="D519">
        <v>1974</v>
      </c>
      <c r="E519">
        <v>199</v>
      </c>
      <c r="F519" s="2">
        <f t="shared" si="6"/>
        <v>0.16121976116791159</v>
      </c>
      <c r="G519" s="2">
        <f t="shared" si="7"/>
        <v>0.10997573902038697</v>
      </c>
    </row>
    <row r="520" spans="1:7" x14ac:dyDescent="0.35">
      <c r="A520" t="s">
        <v>91</v>
      </c>
      <c r="C520" t="s">
        <v>73</v>
      </c>
      <c r="D520">
        <v>1974</v>
      </c>
      <c r="E520">
        <v>707</v>
      </c>
      <c r="F520" s="2">
        <f t="shared" si="6"/>
        <v>0.57277573440057028</v>
      </c>
      <c r="G520" s="2">
        <f t="shared" si="7"/>
        <v>0.39071782656991749</v>
      </c>
    </row>
    <row r="521" spans="1:7" x14ac:dyDescent="0.35">
      <c r="A521" t="s">
        <v>122</v>
      </c>
      <c r="C521" t="s">
        <v>73</v>
      </c>
      <c r="D521">
        <v>1974</v>
      </c>
      <c r="E521">
        <v>12</v>
      </c>
      <c r="F521" s="2">
        <f t="shared" si="6"/>
        <v>9.7217946432911519E-3</v>
      </c>
      <c r="G521" s="2">
        <f t="shared" si="7"/>
        <v>6.6317028555007221E-3</v>
      </c>
    </row>
    <row r="522" spans="1:7" x14ac:dyDescent="0.35">
      <c r="A522" t="s">
        <v>117</v>
      </c>
      <c r="C522" t="s">
        <v>73</v>
      </c>
      <c r="D522">
        <v>1974</v>
      </c>
      <c r="E522">
        <v>2060</v>
      </c>
      <c r="F522" s="2">
        <f t="shared" si="6"/>
        <v>1.6689080804316476</v>
      </c>
      <c r="G522" s="2">
        <f t="shared" si="7"/>
        <v>1.138442323527624</v>
      </c>
    </row>
    <row r="523" spans="1:7" x14ac:dyDescent="0.35">
      <c r="A523" t="s">
        <v>68</v>
      </c>
      <c r="C523" t="s">
        <v>73</v>
      </c>
      <c r="D523">
        <v>1974</v>
      </c>
      <c r="E523">
        <v>20267</v>
      </c>
      <c r="F523" s="2">
        <f t="shared" si="6"/>
        <v>16.419301002965149</v>
      </c>
      <c r="G523" s="2">
        <f t="shared" si="7"/>
        <v>11.200393481036093</v>
      </c>
    </row>
    <row r="524" spans="1:7" x14ac:dyDescent="0.35">
      <c r="A524" t="s">
        <v>70</v>
      </c>
      <c r="C524" t="s">
        <v>73</v>
      </c>
      <c r="D524">
        <v>1974</v>
      </c>
      <c r="E524">
        <v>123434</v>
      </c>
      <c r="F524" s="2">
        <f t="shared" si="6"/>
        <v>100</v>
      </c>
      <c r="G524" s="2">
        <f t="shared" si="7"/>
        <v>68.214800855489671</v>
      </c>
    </row>
    <row r="525" spans="1:7" x14ac:dyDescent="0.35">
      <c r="A525" t="s">
        <v>103</v>
      </c>
      <c r="D525">
        <v>1974</v>
      </c>
      <c r="E525">
        <v>97</v>
      </c>
      <c r="F525" s="2"/>
      <c r="G525" s="2">
        <f t="shared" si="7"/>
        <v>5.3606264748630832E-2</v>
      </c>
    </row>
    <row r="526" spans="1:7" x14ac:dyDescent="0.35">
      <c r="A526" t="s">
        <v>111</v>
      </c>
      <c r="D526">
        <v>1974</v>
      </c>
      <c r="E526">
        <v>321</v>
      </c>
      <c r="F526" s="2"/>
      <c r="G526" s="2">
        <f t="shared" si="7"/>
        <v>0.17739805138464429</v>
      </c>
    </row>
    <row r="527" spans="1:7" x14ac:dyDescent="0.35">
      <c r="A527" t="s">
        <v>30</v>
      </c>
      <c r="C527" t="s">
        <v>28</v>
      </c>
      <c r="D527">
        <v>1973</v>
      </c>
      <c r="E527">
        <v>2021</v>
      </c>
      <c r="F527" s="2">
        <f t="shared" ref="F527:F552" si="8">(E527/42266)*100</f>
        <v>4.7816211612170543</v>
      </c>
      <c r="G527" s="2">
        <f t="shared" ref="G527:G558" si="9">(E527/148199)*100</f>
        <v>1.363706907603965</v>
      </c>
    </row>
    <row r="528" spans="1:7" x14ac:dyDescent="0.35">
      <c r="A528" t="s">
        <v>31</v>
      </c>
      <c r="C528" t="s">
        <v>28</v>
      </c>
      <c r="D528">
        <v>1973</v>
      </c>
      <c r="E528">
        <v>2729</v>
      </c>
      <c r="F528" s="2">
        <f t="shared" si="8"/>
        <v>6.4567264467893821</v>
      </c>
      <c r="G528" s="2">
        <f t="shared" si="9"/>
        <v>1.8414429247160913</v>
      </c>
    </row>
    <row r="529" spans="1:7" x14ac:dyDescent="0.35">
      <c r="A529" t="s">
        <v>118</v>
      </c>
      <c r="C529" t="s">
        <v>28</v>
      </c>
      <c r="D529">
        <v>1973</v>
      </c>
      <c r="E529">
        <v>71</v>
      </c>
      <c r="F529" s="2">
        <f t="shared" si="8"/>
        <v>0.16798372214072776</v>
      </c>
      <c r="G529" s="2">
        <f t="shared" si="9"/>
        <v>4.7908555388362944E-2</v>
      </c>
    </row>
    <row r="530" spans="1:7" x14ac:dyDescent="0.35">
      <c r="A530" t="s">
        <v>3</v>
      </c>
      <c r="C530" t="s">
        <v>28</v>
      </c>
      <c r="D530">
        <v>1973</v>
      </c>
      <c r="E530">
        <v>5427</v>
      </c>
      <c r="F530" s="2">
        <f t="shared" si="8"/>
        <v>12.840107888137037</v>
      </c>
      <c r="G530" s="2">
        <f t="shared" si="9"/>
        <v>3.6619680294738832</v>
      </c>
    </row>
    <row r="531" spans="1:7" x14ac:dyDescent="0.35">
      <c r="A531" t="s">
        <v>97</v>
      </c>
      <c r="C531" t="s">
        <v>28</v>
      </c>
      <c r="D531">
        <v>1973</v>
      </c>
      <c r="E531">
        <v>842</v>
      </c>
      <c r="F531" s="2">
        <f t="shared" si="8"/>
        <v>1.9921449865139829</v>
      </c>
      <c r="G531" s="2">
        <f t="shared" si="9"/>
        <v>0.56815498080283944</v>
      </c>
    </row>
    <row r="532" spans="1:7" x14ac:dyDescent="0.35">
      <c r="A532" t="s">
        <v>106</v>
      </c>
      <c r="C532" t="s">
        <v>28</v>
      </c>
      <c r="D532">
        <v>1973</v>
      </c>
      <c r="E532">
        <v>487</v>
      </c>
      <c r="F532" s="2">
        <f t="shared" si="8"/>
        <v>1.1522263758103441</v>
      </c>
      <c r="G532" s="2">
        <f t="shared" si="9"/>
        <v>0.32861220386102474</v>
      </c>
    </row>
    <row r="533" spans="1:7" x14ac:dyDescent="0.35">
      <c r="A533" t="s">
        <v>107</v>
      </c>
      <c r="C533" t="s">
        <v>28</v>
      </c>
      <c r="D533">
        <v>1973</v>
      </c>
      <c r="E533">
        <v>174</v>
      </c>
      <c r="F533" s="2">
        <f t="shared" si="8"/>
        <v>0.41167841764065682</v>
      </c>
      <c r="G533" s="2">
        <f t="shared" si="9"/>
        <v>0.11740969912077678</v>
      </c>
    </row>
    <row r="534" spans="1:7" x14ac:dyDescent="0.35">
      <c r="A534" t="s">
        <v>108</v>
      </c>
      <c r="C534" t="s">
        <v>28</v>
      </c>
      <c r="D534">
        <v>1973</v>
      </c>
      <c r="E534">
        <v>213</v>
      </c>
      <c r="F534" s="2">
        <f t="shared" si="8"/>
        <v>0.50395116642218329</v>
      </c>
      <c r="G534" s="2">
        <f t="shared" si="9"/>
        <v>0.14372566616508883</v>
      </c>
    </row>
    <row r="535" spans="1:7" x14ac:dyDescent="0.35">
      <c r="A535" t="s">
        <v>4</v>
      </c>
      <c r="C535" t="s">
        <v>28</v>
      </c>
      <c r="D535">
        <v>1973</v>
      </c>
      <c r="E535">
        <v>13812</v>
      </c>
      <c r="F535" s="2">
        <f t="shared" si="8"/>
        <v>32.678748876165237</v>
      </c>
      <c r="G535" s="2">
        <f t="shared" si="9"/>
        <v>9.3199009440009721</v>
      </c>
    </row>
    <row r="536" spans="1:7" x14ac:dyDescent="0.35">
      <c r="A536" t="s">
        <v>5</v>
      </c>
      <c r="C536" t="s">
        <v>28</v>
      </c>
      <c r="D536">
        <v>1973</v>
      </c>
      <c r="E536">
        <v>645</v>
      </c>
      <c r="F536" s="2">
        <f t="shared" si="8"/>
        <v>1.5260493067714</v>
      </c>
      <c r="G536" s="2">
        <f t="shared" si="9"/>
        <v>0.43522560880977607</v>
      </c>
    </row>
    <row r="537" spans="1:7" x14ac:dyDescent="0.35">
      <c r="A537" t="s">
        <v>98</v>
      </c>
      <c r="C537" t="s">
        <v>28</v>
      </c>
      <c r="D537">
        <v>1973</v>
      </c>
      <c r="E537">
        <v>755</v>
      </c>
      <c r="F537" s="2">
        <f t="shared" si="8"/>
        <v>1.7863057776936544</v>
      </c>
      <c r="G537" s="2">
        <f t="shared" si="9"/>
        <v>0.50945013124245098</v>
      </c>
    </row>
    <row r="538" spans="1:7" x14ac:dyDescent="0.35">
      <c r="A538" t="s">
        <v>99</v>
      </c>
      <c r="C538" t="s">
        <v>28</v>
      </c>
      <c r="D538">
        <v>1973</v>
      </c>
      <c r="E538">
        <v>298</v>
      </c>
      <c r="F538" s="2">
        <f t="shared" si="8"/>
        <v>0.70505843940756163</v>
      </c>
      <c r="G538" s="2">
        <f t="shared" si="9"/>
        <v>0.20108097895397406</v>
      </c>
    </row>
    <row r="539" spans="1:7" x14ac:dyDescent="0.35">
      <c r="A539" t="s">
        <v>8</v>
      </c>
      <c r="C539" t="s">
        <v>28</v>
      </c>
      <c r="D539">
        <v>1973</v>
      </c>
      <c r="E539">
        <v>379</v>
      </c>
      <c r="F539" s="2">
        <f t="shared" si="8"/>
        <v>0.89670184072303971</v>
      </c>
      <c r="G539" s="2">
        <f t="shared" si="9"/>
        <v>0.2557372181998529</v>
      </c>
    </row>
    <row r="540" spans="1:7" x14ac:dyDescent="0.35">
      <c r="A540" t="s">
        <v>121</v>
      </c>
      <c r="C540" t="s">
        <v>28</v>
      </c>
      <c r="D540">
        <v>1973</v>
      </c>
      <c r="E540">
        <v>179</v>
      </c>
      <c r="F540" s="2">
        <f t="shared" si="8"/>
        <v>0.42350825722803198</v>
      </c>
      <c r="G540" s="2">
        <f t="shared" si="9"/>
        <v>0.12078354104953476</v>
      </c>
    </row>
    <row r="541" spans="1:7" x14ac:dyDescent="0.35">
      <c r="A541" t="s">
        <v>33</v>
      </c>
      <c r="C541" t="s">
        <v>28</v>
      </c>
      <c r="D541">
        <v>1973</v>
      </c>
      <c r="E541">
        <v>370</v>
      </c>
      <c r="F541" s="2">
        <f t="shared" si="8"/>
        <v>0.87540812946576441</v>
      </c>
      <c r="G541" s="2">
        <f t="shared" si="9"/>
        <v>0.24966430272808857</v>
      </c>
    </row>
    <row r="542" spans="1:7" x14ac:dyDescent="0.35">
      <c r="A542" t="s">
        <v>34</v>
      </c>
      <c r="C542" t="s">
        <v>28</v>
      </c>
      <c r="D542">
        <v>1973</v>
      </c>
      <c r="E542">
        <v>6081</v>
      </c>
      <c r="F542" s="2">
        <f t="shared" si="8"/>
        <v>14.387450906165714</v>
      </c>
      <c r="G542" s="2">
        <f t="shared" si="9"/>
        <v>4.1032665537554234</v>
      </c>
    </row>
    <row r="543" spans="1:7" x14ac:dyDescent="0.35">
      <c r="A543" t="s">
        <v>110</v>
      </c>
      <c r="C543" t="s">
        <v>28</v>
      </c>
      <c r="D543">
        <v>1973</v>
      </c>
      <c r="E543">
        <v>479</v>
      </c>
      <c r="F543" s="2">
        <f t="shared" si="8"/>
        <v>1.1332986324705439</v>
      </c>
      <c r="G543" s="2">
        <f t="shared" si="9"/>
        <v>0.32321405677501197</v>
      </c>
    </row>
    <row r="544" spans="1:7" x14ac:dyDescent="0.35">
      <c r="A544" t="s">
        <v>13</v>
      </c>
      <c r="C544" t="s">
        <v>28</v>
      </c>
      <c r="D544">
        <v>1973</v>
      </c>
      <c r="E544">
        <v>738</v>
      </c>
      <c r="F544" s="2">
        <f t="shared" si="8"/>
        <v>1.7460843230965788</v>
      </c>
      <c r="G544" s="2">
        <f t="shared" si="9"/>
        <v>0.49797906868467395</v>
      </c>
    </row>
    <row r="545" spans="1:7" x14ac:dyDescent="0.35">
      <c r="A545" t="s">
        <v>114</v>
      </c>
      <c r="C545" t="s">
        <v>28</v>
      </c>
      <c r="D545">
        <v>1973</v>
      </c>
      <c r="E545">
        <v>65</v>
      </c>
      <c r="F545" s="2">
        <f t="shared" si="8"/>
        <v>0.15378791463587754</v>
      </c>
      <c r="G545" s="2">
        <f t="shared" si="9"/>
        <v>4.38599450738534E-2</v>
      </c>
    </row>
    <row r="546" spans="1:7" x14ac:dyDescent="0.35">
      <c r="A546" t="s">
        <v>15</v>
      </c>
      <c r="C546" t="s">
        <v>28</v>
      </c>
      <c r="D546">
        <v>1973</v>
      </c>
      <c r="E546">
        <v>1096</v>
      </c>
      <c r="F546" s="2">
        <f t="shared" si="8"/>
        <v>2.593100837552643</v>
      </c>
      <c r="G546" s="2">
        <f t="shared" si="9"/>
        <v>0.73954615078374353</v>
      </c>
    </row>
    <row r="547" spans="1:7" x14ac:dyDescent="0.35">
      <c r="A547" t="s">
        <v>36</v>
      </c>
      <c r="C547" t="s">
        <v>28</v>
      </c>
      <c r="D547">
        <v>1973</v>
      </c>
      <c r="E547">
        <v>789</v>
      </c>
      <c r="F547" s="2">
        <f t="shared" si="8"/>
        <v>1.8667486868878056</v>
      </c>
      <c r="G547" s="2">
        <f t="shared" si="9"/>
        <v>0.53239225635800513</v>
      </c>
    </row>
    <row r="548" spans="1:7" x14ac:dyDescent="0.35">
      <c r="A548" t="s">
        <v>17</v>
      </c>
      <c r="C548" t="s">
        <v>28</v>
      </c>
      <c r="D548">
        <v>1973</v>
      </c>
      <c r="E548">
        <v>1329</v>
      </c>
      <c r="F548" s="2">
        <f t="shared" si="8"/>
        <v>3.1443713623243266</v>
      </c>
      <c r="G548" s="2">
        <f t="shared" si="9"/>
        <v>0.89676718466386407</v>
      </c>
    </row>
    <row r="549" spans="1:7" x14ac:dyDescent="0.35">
      <c r="A549" t="s">
        <v>100</v>
      </c>
      <c r="C549" t="s">
        <v>28</v>
      </c>
      <c r="D549">
        <v>1973</v>
      </c>
      <c r="E549">
        <v>589</v>
      </c>
      <c r="F549" s="2">
        <f t="shared" si="8"/>
        <v>1.393555103392798</v>
      </c>
      <c r="G549" s="2">
        <f t="shared" si="9"/>
        <v>0.39743857920768699</v>
      </c>
    </row>
    <row r="550" spans="1:7" x14ac:dyDescent="0.35">
      <c r="A550" t="s">
        <v>101</v>
      </c>
      <c r="C550" t="s">
        <v>28</v>
      </c>
      <c r="D550">
        <v>1973</v>
      </c>
      <c r="E550">
        <v>1029</v>
      </c>
      <c r="F550" s="2">
        <f t="shared" si="8"/>
        <v>2.4345809870818154</v>
      </c>
      <c r="G550" s="2">
        <f t="shared" si="9"/>
        <v>0.69433666893838686</v>
      </c>
    </row>
    <row r="551" spans="1:7" x14ac:dyDescent="0.35">
      <c r="A551" t="s">
        <v>38</v>
      </c>
      <c r="C551" t="s">
        <v>28</v>
      </c>
      <c r="D551">
        <v>1973</v>
      </c>
      <c r="E551">
        <v>1669</v>
      </c>
      <c r="F551" s="2">
        <f t="shared" si="8"/>
        <v>3.9488004542658404</v>
      </c>
      <c r="G551" s="2">
        <f t="shared" si="9"/>
        <v>1.126188435819405</v>
      </c>
    </row>
    <row r="552" spans="1:7" x14ac:dyDescent="0.35">
      <c r="A552" t="s">
        <v>24</v>
      </c>
      <c r="C552" t="s">
        <v>28</v>
      </c>
      <c r="D552">
        <v>1973</v>
      </c>
      <c r="E552">
        <v>42266</v>
      </c>
      <c r="F552" s="2">
        <f t="shared" si="8"/>
        <v>100</v>
      </c>
      <c r="G552" s="2">
        <f t="shared" si="9"/>
        <v>28.519760592176734</v>
      </c>
    </row>
    <row r="553" spans="1:7" x14ac:dyDescent="0.35">
      <c r="A553" t="s">
        <v>102</v>
      </c>
      <c r="C553" t="s">
        <v>73</v>
      </c>
      <c r="D553">
        <v>1973</v>
      </c>
      <c r="E553">
        <v>227</v>
      </c>
      <c r="F553" s="2">
        <f t="shared" ref="F553:F589" si="10">(E553/105395)*100</f>
        <v>0.21538023625409178</v>
      </c>
      <c r="G553" s="2">
        <f t="shared" si="9"/>
        <v>0.15317242356561112</v>
      </c>
    </row>
    <row r="554" spans="1:7" x14ac:dyDescent="0.35">
      <c r="A554" t="s">
        <v>74</v>
      </c>
      <c r="C554" t="s">
        <v>73</v>
      </c>
      <c r="D554">
        <v>1973</v>
      </c>
      <c r="E554">
        <v>6196</v>
      </c>
      <c r="F554" s="2">
        <f t="shared" si="10"/>
        <v>5.8788367569619053</v>
      </c>
      <c r="G554" s="2">
        <f t="shared" si="9"/>
        <v>4.180864918116856</v>
      </c>
    </row>
    <row r="555" spans="1:7" x14ac:dyDescent="0.35">
      <c r="A555" t="s">
        <v>104</v>
      </c>
      <c r="C555" t="s">
        <v>73</v>
      </c>
      <c r="D555">
        <v>1973</v>
      </c>
      <c r="E555">
        <v>75</v>
      </c>
      <c r="F555" s="2">
        <f t="shared" si="10"/>
        <v>7.1160871009061155E-2</v>
      </c>
      <c r="G555" s="2">
        <f t="shared" si="9"/>
        <v>5.0607628931369303E-2</v>
      </c>
    </row>
    <row r="556" spans="1:7" x14ac:dyDescent="0.35">
      <c r="A556" t="s">
        <v>40</v>
      </c>
      <c r="C556" t="s">
        <v>73</v>
      </c>
      <c r="D556">
        <v>1973</v>
      </c>
      <c r="E556">
        <v>3473</v>
      </c>
      <c r="F556" s="2">
        <f t="shared" si="10"/>
        <v>3.2952227335262583</v>
      </c>
      <c r="G556" s="2">
        <f t="shared" si="9"/>
        <v>2.3434706037152746</v>
      </c>
    </row>
    <row r="557" spans="1:7" x14ac:dyDescent="0.35">
      <c r="A557" t="s">
        <v>105</v>
      </c>
      <c r="C557" t="s">
        <v>73</v>
      </c>
      <c r="D557">
        <v>1973</v>
      </c>
      <c r="E557">
        <v>62</v>
      </c>
      <c r="F557" s="2">
        <f t="shared" si="10"/>
        <v>5.882632003415722E-2</v>
      </c>
      <c r="G557" s="2">
        <f t="shared" si="9"/>
        <v>4.1835639916598631E-2</v>
      </c>
    </row>
    <row r="558" spans="1:7" x14ac:dyDescent="0.35">
      <c r="A558" t="s">
        <v>86</v>
      </c>
      <c r="C558" t="s">
        <v>73</v>
      </c>
      <c r="D558">
        <v>1973</v>
      </c>
      <c r="E558">
        <v>768</v>
      </c>
      <c r="F558" s="2">
        <f t="shared" si="10"/>
        <v>0.72868731913278617</v>
      </c>
      <c r="G558" s="2">
        <f t="shared" si="9"/>
        <v>0.5182221202572217</v>
      </c>
    </row>
    <row r="559" spans="1:7" x14ac:dyDescent="0.35">
      <c r="A559" t="s">
        <v>42</v>
      </c>
      <c r="C559" t="s">
        <v>73</v>
      </c>
      <c r="D559">
        <v>1973</v>
      </c>
      <c r="E559">
        <v>6360</v>
      </c>
      <c r="F559" s="2">
        <f t="shared" si="10"/>
        <v>6.0344418615683857</v>
      </c>
      <c r="G559" s="2">
        <f t="shared" ref="G559:G591" si="11">(E559/148199)*100</f>
        <v>4.2915269333801174</v>
      </c>
    </row>
    <row r="560" spans="1:7" x14ac:dyDescent="0.35">
      <c r="A560" t="s">
        <v>43</v>
      </c>
      <c r="C560" t="s">
        <v>73</v>
      </c>
      <c r="D560">
        <v>1973</v>
      </c>
      <c r="E560">
        <v>25116</v>
      </c>
      <c r="F560" s="2">
        <f t="shared" si="10"/>
        <v>23.830352483514396</v>
      </c>
      <c r="G560" s="2">
        <f t="shared" si="11"/>
        <v>16.947482776536955</v>
      </c>
    </row>
    <row r="561" spans="1:7" x14ac:dyDescent="0.35">
      <c r="A561" t="s">
        <v>87</v>
      </c>
      <c r="C561" t="s">
        <v>73</v>
      </c>
      <c r="D561">
        <v>1973</v>
      </c>
      <c r="E561">
        <v>633</v>
      </c>
      <c r="F561" s="2">
        <f t="shared" si="10"/>
        <v>0.60059775131647619</v>
      </c>
      <c r="G561" s="2">
        <f t="shared" si="11"/>
        <v>0.42712838818075693</v>
      </c>
    </row>
    <row r="562" spans="1:7" x14ac:dyDescent="0.35">
      <c r="A562" t="s">
        <v>75</v>
      </c>
      <c r="C562" t="s">
        <v>73</v>
      </c>
      <c r="D562">
        <v>1973</v>
      </c>
      <c r="E562">
        <v>1437</v>
      </c>
      <c r="F562" s="2">
        <f t="shared" si="10"/>
        <v>1.3634422885336117</v>
      </c>
      <c r="G562" s="2">
        <f t="shared" si="11"/>
        <v>0.96964217032503597</v>
      </c>
    </row>
    <row r="563" spans="1:7" x14ac:dyDescent="0.35">
      <c r="A563" t="s">
        <v>88</v>
      </c>
      <c r="C563" t="s">
        <v>73</v>
      </c>
      <c r="D563">
        <v>1973</v>
      </c>
      <c r="E563">
        <v>1506</v>
      </c>
      <c r="F563" s="2">
        <f t="shared" si="10"/>
        <v>1.4289102898619479</v>
      </c>
      <c r="G563" s="2">
        <f t="shared" si="11"/>
        <v>1.0162011889418958</v>
      </c>
    </row>
    <row r="564" spans="1:7" x14ac:dyDescent="0.35">
      <c r="A564" t="s">
        <v>119</v>
      </c>
      <c r="C564" t="s">
        <v>73</v>
      </c>
      <c r="D564">
        <v>1973</v>
      </c>
      <c r="E564">
        <v>267</v>
      </c>
      <c r="F564" s="2">
        <f t="shared" si="10"/>
        <v>0.25333270079225767</v>
      </c>
      <c r="G564" s="2">
        <f t="shared" si="11"/>
        <v>0.18016315899567475</v>
      </c>
    </row>
    <row r="565" spans="1:7" x14ac:dyDescent="0.35">
      <c r="A565" t="s">
        <v>76</v>
      </c>
      <c r="C565" t="s">
        <v>73</v>
      </c>
      <c r="D565">
        <v>1973</v>
      </c>
      <c r="E565">
        <v>12201</v>
      </c>
      <c r="F565" s="2">
        <f t="shared" si="10"/>
        <v>11.576450495754068</v>
      </c>
      <c r="G565" s="2">
        <f t="shared" si="11"/>
        <v>8.2328490745551584</v>
      </c>
    </row>
    <row r="566" spans="1:7" x14ac:dyDescent="0.35">
      <c r="A566" t="s">
        <v>109</v>
      </c>
      <c r="C566" t="s">
        <v>73</v>
      </c>
      <c r="D566">
        <v>1973</v>
      </c>
      <c r="E566">
        <v>243</v>
      </c>
      <c r="F566" s="2">
        <f t="shared" si="10"/>
        <v>0.23056122206935814</v>
      </c>
      <c r="G566" s="2">
        <f t="shared" si="11"/>
        <v>0.16396871773763655</v>
      </c>
    </row>
    <row r="567" spans="1:7" x14ac:dyDescent="0.35">
      <c r="A567" t="s">
        <v>53</v>
      </c>
      <c r="C567" t="s">
        <v>73</v>
      </c>
      <c r="D567">
        <v>1973</v>
      </c>
      <c r="E567">
        <v>20</v>
      </c>
      <c r="F567" s="2">
        <f t="shared" si="10"/>
        <v>1.8976232269082974E-2</v>
      </c>
      <c r="G567" s="2">
        <f t="shared" si="11"/>
        <v>1.3495367715031814E-2</v>
      </c>
    </row>
    <row r="568" spans="1:7" x14ac:dyDescent="0.35">
      <c r="A568" t="s">
        <v>93</v>
      </c>
      <c r="C568" t="s">
        <v>73</v>
      </c>
      <c r="D568">
        <v>1973</v>
      </c>
      <c r="E568">
        <v>1746</v>
      </c>
      <c r="F568" s="2">
        <f t="shared" si="10"/>
        <v>1.6566250770909434</v>
      </c>
      <c r="G568" s="2">
        <f t="shared" si="11"/>
        <v>1.1781456015222775</v>
      </c>
    </row>
    <row r="569" spans="1:7" x14ac:dyDescent="0.35">
      <c r="A569" t="s">
        <v>54</v>
      </c>
      <c r="C569" t="s">
        <v>73</v>
      </c>
      <c r="D569">
        <v>1973</v>
      </c>
      <c r="E569">
        <v>288</v>
      </c>
      <c r="F569" s="2">
        <f t="shared" si="10"/>
        <v>0.2732577446747948</v>
      </c>
      <c r="G569" s="2">
        <f t="shared" si="11"/>
        <v>0.19433329509645814</v>
      </c>
    </row>
    <row r="570" spans="1:7" x14ac:dyDescent="0.35">
      <c r="A570" t="s">
        <v>55</v>
      </c>
      <c r="C570" t="s">
        <v>73</v>
      </c>
      <c r="D570">
        <v>1973</v>
      </c>
      <c r="E570">
        <v>6020</v>
      </c>
      <c r="F570" s="2">
        <f t="shared" si="10"/>
        <v>5.7118459129939749</v>
      </c>
      <c r="G570" s="2">
        <f t="shared" si="11"/>
        <v>4.0621056822245771</v>
      </c>
    </row>
    <row r="571" spans="1:7" x14ac:dyDescent="0.35">
      <c r="A571" t="s">
        <v>79</v>
      </c>
      <c r="C571" t="s">
        <v>73</v>
      </c>
      <c r="D571">
        <v>1973</v>
      </c>
      <c r="E571">
        <v>61</v>
      </c>
      <c r="F571" s="2">
        <f t="shared" si="10"/>
        <v>5.7877508420703071E-2</v>
      </c>
      <c r="G571" s="2">
        <f t="shared" si="11"/>
        <v>4.1160871530847035E-2</v>
      </c>
    </row>
    <row r="572" spans="1:7" x14ac:dyDescent="0.35">
      <c r="A572" t="s">
        <v>57</v>
      </c>
      <c r="C572" t="s">
        <v>73</v>
      </c>
      <c r="D572">
        <v>1973</v>
      </c>
      <c r="E572">
        <v>76</v>
      </c>
      <c r="F572" s="2">
        <f t="shared" si="10"/>
        <v>7.2109682622515298E-2</v>
      </c>
      <c r="G572" s="2">
        <f t="shared" si="11"/>
        <v>5.1282397317120899E-2</v>
      </c>
    </row>
    <row r="573" spans="1:7" x14ac:dyDescent="0.35">
      <c r="A573" t="s">
        <v>112</v>
      </c>
      <c r="C573" t="s">
        <v>73</v>
      </c>
      <c r="D573">
        <v>1973</v>
      </c>
      <c r="E573">
        <v>4012</v>
      </c>
      <c r="F573" s="2">
        <f t="shared" si="10"/>
        <v>3.8066321931780447</v>
      </c>
      <c r="G573" s="2">
        <f t="shared" si="11"/>
        <v>2.7071707636353821</v>
      </c>
    </row>
    <row r="574" spans="1:7" x14ac:dyDescent="0.35">
      <c r="A574" t="s">
        <v>60</v>
      </c>
      <c r="C574" t="s">
        <v>73</v>
      </c>
      <c r="D574">
        <v>1973</v>
      </c>
      <c r="E574">
        <v>3175</v>
      </c>
      <c r="F574" s="2">
        <f t="shared" si="10"/>
        <v>3.0124768727169222</v>
      </c>
      <c r="G574" s="2">
        <f t="shared" si="11"/>
        <v>2.1423896247613006</v>
      </c>
    </row>
    <row r="575" spans="1:7" x14ac:dyDescent="0.35">
      <c r="A575" t="s">
        <v>113</v>
      </c>
      <c r="C575" t="s">
        <v>73</v>
      </c>
      <c r="D575">
        <v>1973</v>
      </c>
      <c r="E575">
        <v>212</v>
      </c>
      <c r="F575" s="2">
        <f t="shared" si="10"/>
        <v>0.2011480620522795</v>
      </c>
      <c r="G575" s="2">
        <f t="shared" si="11"/>
        <v>0.14305089777933724</v>
      </c>
    </row>
    <row r="576" spans="1:7" x14ac:dyDescent="0.35">
      <c r="A576" t="s">
        <v>115</v>
      </c>
      <c r="C576" t="s">
        <v>73</v>
      </c>
      <c r="D576">
        <v>1973</v>
      </c>
      <c r="E576">
        <v>280</v>
      </c>
      <c r="F576" s="2">
        <f t="shared" si="10"/>
        <v>0.26566725176716161</v>
      </c>
      <c r="G576" s="2">
        <f t="shared" si="11"/>
        <v>0.18893514801044542</v>
      </c>
    </row>
    <row r="577" spans="1:7" x14ac:dyDescent="0.35">
      <c r="A577" t="s">
        <v>63</v>
      </c>
      <c r="C577" t="s">
        <v>73</v>
      </c>
      <c r="D577">
        <v>1973</v>
      </c>
      <c r="E577">
        <v>2098</v>
      </c>
      <c r="F577" s="2">
        <f t="shared" si="10"/>
        <v>1.990606765026804</v>
      </c>
      <c r="G577" s="2">
        <f t="shared" si="11"/>
        <v>1.4156640733068375</v>
      </c>
    </row>
    <row r="578" spans="1:7" x14ac:dyDescent="0.35">
      <c r="A578" t="s">
        <v>80</v>
      </c>
      <c r="C578" t="s">
        <v>73</v>
      </c>
      <c r="D578">
        <v>1973</v>
      </c>
      <c r="E578">
        <v>2205</v>
      </c>
      <c r="F578" s="2">
        <f t="shared" si="10"/>
        <v>2.092129607666398</v>
      </c>
      <c r="G578" s="2">
        <f t="shared" si="11"/>
        <v>1.4878642905822577</v>
      </c>
    </row>
    <row r="579" spans="1:7" x14ac:dyDescent="0.35">
      <c r="A579" t="s">
        <v>64</v>
      </c>
      <c r="C579" t="s">
        <v>73</v>
      </c>
      <c r="D579">
        <v>1973</v>
      </c>
      <c r="E579">
        <v>2789</v>
      </c>
      <c r="F579" s="2">
        <f t="shared" si="10"/>
        <v>2.6462355899236205</v>
      </c>
      <c r="G579" s="2">
        <f t="shared" si="11"/>
        <v>1.8819290278611864</v>
      </c>
    </row>
    <row r="580" spans="1:7" x14ac:dyDescent="0.35">
      <c r="A580" t="s">
        <v>90</v>
      </c>
      <c r="C580" t="s">
        <v>73</v>
      </c>
      <c r="D580">
        <v>1973</v>
      </c>
      <c r="E580">
        <v>1738</v>
      </c>
      <c r="F580" s="2">
        <f t="shared" si="10"/>
        <v>1.6490345841833103</v>
      </c>
      <c r="G580" s="2">
        <f t="shared" si="11"/>
        <v>1.1727474544362646</v>
      </c>
    </row>
    <row r="581" spans="1:7" x14ac:dyDescent="0.35">
      <c r="A581" t="s">
        <v>94</v>
      </c>
      <c r="C581" t="s">
        <v>73</v>
      </c>
      <c r="D581">
        <v>1973</v>
      </c>
      <c r="E581">
        <v>99</v>
      </c>
      <c r="F581" s="2">
        <f t="shared" si="10"/>
        <v>9.3932349731960726E-2</v>
      </c>
      <c r="G581" s="2">
        <f t="shared" si="11"/>
        <v>6.6802070189407481E-2</v>
      </c>
    </row>
    <row r="582" spans="1:7" x14ac:dyDescent="0.35">
      <c r="A582" t="s">
        <v>65</v>
      </c>
      <c r="C582" t="s">
        <v>73</v>
      </c>
      <c r="D582">
        <v>1973</v>
      </c>
      <c r="E582">
        <v>83</v>
      </c>
      <c r="F582" s="2">
        <f t="shared" si="10"/>
        <v>7.875136391669435E-2</v>
      </c>
      <c r="G582" s="2">
        <f t="shared" si="11"/>
        <v>5.6005776017382033E-2</v>
      </c>
    </row>
    <row r="583" spans="1:7" x14ac:dyDescent="0.35">
      <c r="A583" t="s">
        <v>116</v>
      </c>
      <c r="C583" t="s">
        <v>73</v>
      </c>
      <c r="D583">
        <v>1973</v>
      </c>
      <c r="E583">
        <v>198</v>
      </c>
      <c r="F583" s="2">
        <f t="shared" si="10"/>
        <v>0.18786469946392145</v>
      </c>
      <c r="G583" s="2">
        <f t="shared" si="11"/>
        <v>0.13360414037881496</v>
      </c>
    </row>
    <row r="584" spans="1:7" x14ac:dyDescent="0.35">
      <c r="A584" t="s">
        <v>123</v>
      </c>
      <c r="C584" t="s">
        <v>73</v>
      </c>
      <c r="D584">
        <v>1973</v>
      </c>
      <c r="E584">
        <v>14</v>
      </c>
      <c r="F584" s="2">
        <f t="shared" si="10"/>
        <v>1.3283362588358081E-2</v>
      </c>
      <c r="G584" s="2">
        <f t="shared" si="11"/>
        <v>9.4467574005222717E-3</v>
      </c>
    </row>
    <row r="585" spans="1:7" x14ac:dyDescent="0.35">
      <c r="A585" t="s">
        <v>91</v>
      </c>
      <c r="C585" t="s">
        <v>73</v>
      </c>
      <c r="D585">
        <v>1973</v>
      </c>
      <c r="E585">
        <v>566</v>
      </c>
      <c r="F585" s="2">
        <f t="shared" si="10"/>
        <v>0.53702737321504823</v>
      </c>
      <c r="G585" s="2">
        <f t="shared" si="11"/>
        <v>0.38191890633540038</v>
      </c>
    </row>
    <row r="586" spans="1:7" x14ac:dyDescent="0.35">
      <c r="A586" t="s">
        <v>122</v>
      </c>
      <c r="C586" t="s">
        <v>73</v>
      </c>
      <c r="D586">
        <v>1973</v>
      </c>
      <c r="E586">
        <v>12</v>
      </c>
      <c r="F586" s="2">
        <f t="shared" si="10"/>
        <v>1.1385739361449784E-2</v>
      </c>
      <c r="G586" s="2">
        <f t="shared" si="11"/>
        <v>8.097220629019089E-3</v>
      </c>
    </row>
    <row r="587" spans="1:7" x14ac:dyDescent="0.35">
      <c r="A587" t="s">
        <v>117</v>
      </c>
      <c r="C587" t="s">
        <v>73</v>
      </c>
      <c r="D587">
        <v>1973</v>
      </c>
      <c r="E587">
        <v>1930</v>
      </c>
      <c r="F587" s="2">
        <f t="shared" si="10"/>
        <v>1.831206413966507</v>
      </c>
      <c r="G587" s="2">
        <f t="shared" si="11"/>
        <v>1.30230298450057</v>
      </c>
    </row>
    <row r="588" spans="1:7" x14ac:dyDescent="0.35">
      <c r="A588" t="s">
        <v>68</v>
      </c>
      <c r="C588" t="s">
        <v>73</v>
      </c>
      <c r="D588">
        <v>1973</v>
      </c>
      <c r="E588">
        <v>19209</v>
      </c>
      <c r="F588" s="2">
        <f t="shared" si="10"/>
        <v>18.225722282840742</v>
      </c>
      <c r="G588" s="2">
        <f t="shared" si="11"/>
        <v>12.961625921902305</v>
      </c>
    </row>
    <row r="589" spans="1:7" x14ac:dyDescent="0.35">
      <c r="A589" t="s">
        <v>70</v>
      </c>
      <c r="C589" t="s">
        <v>73</v>
      </c>
      <c r="D589">
        <v>1973</v>
      </c>
      <c r="E589">
        <f>SUM(E553:E588)</f>
        <v>105395</v>
      </c>
      <c r="F589" s="2">
        <f t="shared" si="10"/>
        <v>100</v>
      </c>
      <c r="G589" s="2">
        <f t="shared" si="11"/>
        <v>71.117214016288912</v>
      </c>
    </row>
    <row r="590" spans="1:7" x14ac:dyDescent="0.35">
      <c r="A590" t="s">
        <v>103</v>
      </c>
      <c r="D590">
        <v>1973</v>
      </c>
      <c r="E590">
        <v>217</v>
      </c>
      <c r="F590" s="2"/>
      <c r="G590" s="2">
        <f t="shared" si="11"/>
        <v>0.14642473970809519</v>
      </c>
    </row>
    <row r="591" spans="1:7" x14ac:dyDescent="0.35">
      <c r="A591" t="s">
        <v>111</v>
      </c>
      <c r="D591">
        <v>1973</v>
      </c>
      <c r="E591">
        <v>321</v>
      </c>
      <c r="F591" s="2"/>
      <c r="G591" s="2">
        <f t="shared" si="11"/>
        <v>0.21660065182626062</v>
      </c>
    </row>
    <row r="592" spans="1:7" x14ac:dyDescent="0.35">
      <c r="A592" t="s">
        <v>30</v>
      </c>
      <c r="C592" t="s">
        <v>28</v>
      </c>
      <c r="D592">
        <v>1972</v>
      </c>
      <c r="E592">
        <v>2064</v>
      </c>
      <c r="F592" s="2">
        <f t="shared" ref="F592:F617" si="12">(E592/34962)*100</f>
        <v>5.903552428350781</v>
      </c>
      <c r="G592" s="2">
        <f t="shared" ref="G592:G623" si="13">(E592/136304)*100</f>
        <v>1.5142622373518018</v>
      </c>
    </row>
    <row r="593" spans="1:7" x14ac:dyDescent="0.35">
      <c r="A593" t="s">
        <v>31</v>
      </c>
      <c r="C593" t="s">
        <v>28</v>
      </c>
      <c r="D593">
        <v>1972</v>
      </c>
      <c r="E593">
        <v>2095</v>
      </c>
      <c r="F593" s="2">
        <f t="shared" si="12"/>
        <v>5.9922201247068241</v>
      </c>
      <c r="G593" s="2">
        <f t="shared" si="13"/>
        <v>1.5370055170794694</v>
      </c>
    </row>
    <row r="594" spans="1:7" x14ac:dyDescent="0.35">
      <c r="A594" t="s">
        <v>118</v>
      </c>
      <c r="C594" t="s">
        <v>28</v>
      </c>
      <c r="D594">
        <v>1972</v>
      </c>
      <c r="E594">
        <v>82</v>
      </c>
      <c r="F594" s="2">
        <f t="shared" si="12"/>
        <v>0.23454035810308335</v>
      </c>
      <c r="G594" s="2">
        <f t="shared" si="13"/>
        <v>6.0159643150604535E-2</v>
      </c>
    </row>
    <row r="595" spans="1:7" x14ac:dyDescent="0.35">
      <c r="A595" t="s">
        <v>3</v>
      </c>
      <c r="C595" t="s">
        <v>28</v>
      </c>
      <c r="D595">
        <v>1972</v>
      </c>
      <c r="E595">
        <v>4112</v>
      </c>
      <c r="F595" s="2">
        <f t="shared" si="12"/>
        <v>11.761340884388764</v>
      </c>
      <c r="G595" s="2">
        <f t="shared" si="13"/>
        <v>3.0167860077473883</v>
      </c>
    </row>
    <row r="596" spans="1:7" x14ac:dyDescent="0.35">
      <c r="A596" t="s">
        <v>97</v>
      </c>
      <c r="C596" t="s">
        <v>28</v>
      </c>
      <c r="D596">
        <v>1972</v>
      </c>
      <c r="E596">
        <v>904</v>
      </c>
      <c r="F596" s="2">
        <f t="shared" si="12"/>
        <v>2.5856644356730163</v>
      </c>
      <c r="G596" s="2">
        <f t="shared" si="13"/>
        <v>0.66322338302617678</v>
      </c>
    </row>
    <row r="597" spans="1:7" x14ac:dyDescent="0.35">
      <c r="A597" t="s">
        <v>106</v>
      </c>
      <c r="C597" t="s">
        <v>28</v>
      </c>
      <c r="D597">
        <v>1972</v>
      </c>
      <c r="E597">
        <v>495</v>
      </c>
      <c r="F597" s="2">
        <f t="shared" si="12"/>
        <v>1.4158228934271495</v>
      </c>
      <c r="G597" s="2">
        <f t="shared" si="13"/>
        <v>0.36315882145791761</v>
      </c>
    </row>
    <row r="598" spans="1:7" x14ac:dyDescent="0.35">
      <c r="A598" t="s">
        <v>107</v>
      </c>
      <c r="C598" t="s">
        <v>28</v>
      </c>
      <c r="D598">
        <v>1972</v>
      </c>
      <c r="E598">
        <v>166</v>
      </c>
      <c r="F598" s="2">
        <f t="shared" si="12"/>
        <v>0.47480121274526632</v>
      </c>
      <c r="G598" s="2">
        <f t="shared" si="13"/>
        <v>0.12178659467073601</v>
      </c>
    </row>
    <row r="599" spans="1:7" x14ac:dyDescent="0.35">
      <c r="A599" t="s">
        <v>108</v>
      </c>
      <c r="C599" t="s">
        <v>28</v>
      </c>
      <c r="D599">
        <v>1972</v>
      </c>
      <c r="E599">
        <v>190</v>
      </c>
      <c r="F599" s="2">
        <f t="shared" si="12"/>
        <v>0.5434471712144614</v>
      </c>
      <c r="G599" s="2">
        <f t="shared" si="13"/>
        <v>0.1393942951050593</v>
      </c>
    </row>
    <row r="600" spans="1:7" x14ac:dyDescent="0.35">
      <c r="A600" t="s">
        <v>4</v>
      </c>
      <c r="C600" t="s">
        <v>28</v>
      </c>
      <c r="D600">
        <v>1972</v>
      </c>
      <c r="E600">
        <v>9871</v>
      </c>
      <c r="F600" s="2">
        <f t="shared" si="12"/>
        <v>28.233510668726048</v>
      </c>
      <c r="G600" s="2">
        <f t="shared" si="13"/>
        <v>7.2419004578002113</v>
      </c>
    </row>
    <row r="601" spans="1:7" x14ac:dyDescent="0.35">
      <c r="A601" t="s">
        <v>5</v>
      </c>
      <c r="C601" t="s">
        <v>28</v>
      </c>
      <c r="D601">
        <v>1972</v>
      </c>
      <c r="E601">
        <v>579</v>
      </c>
      <c r="F601" s="2">
        <f t="shared" si="12"/>
        <v>1.6560837480693325</v>
      </c>
      <c r="G601" s="2">
        <f t="shared" si="13"/>
        <v>0.42478577297804909</v>
      </c>
    </row>
    <row r="602" spans="1:7" x14ac:dyDescent="0.35">
      <c r="A602" t="s">
        <v>98</v>
      </c>
      <c r="C602" t="s">
        <v>28</v>
      </c>
      <c r="D602">
        <v>1972</v>
      </c>
      <c r="E602">
        <v>817</v>
      </c>
      <c r="F602" s="2">
        <f t="shared" si="12"/>
        <v>2.3368228362221841</v>
      </c>
      <c r="G602" s="2">
        <f t="shared" si="13"/>
        <v>0.59939546895175488</v>
      </c>
    </row>
    <row r="603" spans="1:7" x14ac:dyDescent="0.35">
      <c r="A603" t="s">
        <v>99</v>
      </c>
      <c r="C603" t="s">
        <v>28</v>
      </c>
      <c r="D603">
        <v>1972</v>
      </c>
      <c r="E603">
        <v>269</v>
      </c>
      <c r="F603" s="2">
        <f t="shared" si="12"/>
        <v>0.76940678450889533</v>
      </c>
      <c r="G603" s="2">
        <f t="shared" si="13"/>
        <v>0.19735297570137342</v>
      </c>
    </row>
    <row r="604" spans="1:7" x14ac:dyDescent="0.35">
      <c r="A604" t="s">
        <v>8</v>
      </c>
      <c r="C604" t="s">
        <v>28</v>
      </c>
      <c r="D604">
        <v>1972</v>
      </c>
      <c r="E604">
        <v>232</v>
      </c>
      <c r="F604" s="2">
        <f t="shared" si="12"/>
        <v>0.66357759853555287</v>
      </c>
      <c r="G604" s="2">
        <f t="shared" si="13"/>
        <v>0.17020777086512501</v>
      </c>
    </row>
    <row r="605" spans="1:7" x14ac:dyDescent="0.35">
      <c r="A605" t="s">
        <v>121</v>
      </c>
      <c r="C605" t="s">
        <v>28</v>
      </c>
      <c r="D605">
        <v>1972</v>
      </c>
      <c r="E605">
        <v>179</v>
      </c>
      <c r="F605" s="2">
        <f t="shared" si="12"/>
        <v>0.51198444024941359</v>
      </c>
      <c r="G605" s="2">
        <f t="shared" si="13"/>
        <v>0.1313240990726611</v>
      </c>
    </row>
    <row r="606" spans="1:7" x14ac:dyDescent="0.35">
      <c r="A606" t="s">
        <v>33</v>
      </c>
      <c r="C606" t="s">
        <v>28</v>
      </c>
      <c r="D606">
        <v>1972</v>
      </c>
      <c r="E606">
        <v>326</v>
      </c>
      <c r="F606" s="2">
        <f t="shared" si="12"/>
        <v>0.93244093587323373</v>
      </c>
      <c r="G606" s="2">
        <f t="shared" si="13"/>
        <v>0.23917126423289117</v>
      </c>
    </row>
    <row r="607" spans="1:7" x14ac:dyDescent="0.35">
      <c r="A607" t="s">
        <v>34</v>
      </c>
      <c r="C607" t="s">
        <v>28</v>
      </c>
      <c r="D607">
        <v>1972</v>
      </c>
      <c r="E607">
        <v>6156</v>
      </c>
      <c r="F607" s="2">
        <f t="shared" si="12"/>
        <v>17.607688347348549</v>
      </c>
      <c r="G607" s="2">
        <f t="shared" si="13"/>
        <v>4.5163751614039205</v>
      </c>
    </row>
    <row r="608" spans="1:7" x14ac:dyDescent="0.35">
      <c r="A608" t="s">
        <v>110</v>
      </c>
      <c r="C608" t="s">
        <v>28</v>
      </c>
      <c r="D608">
        <v>1972</v>
      </c>
      <c r="E608">
        <v>510</v>
      </c>
      <c r="F608" s="2">
        <f t="shared" si="12"/>
        <v>1.4587266174703966</v>
      </c>
      <c r="G608" s="2">
        <f t="shared" si="13"/>
        <v>0.37416363422936966</v>
      </c>
    </row>
    <row r="609" spans="1:7" x14ac:dyDescent="0.35">
      <c r="A609" t="s">
        <v>13</v>
      </c>
      <c r="C609" t="s">
        <v>28</v>
      </c>
      <c r="D609">
        <v>1972</v>
      </c>
      <c r="E609">
        <v>599</v>
      </c>
      <c r="F609" s="2">
        <f t="shared" si="12"/>
        <v>1.7132887134603283</v>
      </c>
      <c r="G609" s="2">
        <f t="shared" si="13"/>
        <v>0.43945885667331841</v>
      </c>
    </row>
    <row r="610" spans="1:7" x14ac:dyDescent="0.35">
      <c r="A610" t="s">
        <v>114</v>
      </c>
      <c r="C610" t="s">
        <v>28</v>
      </c>
      <c r="D610">
        <v>1972</v>
      </c>
      <c r="E610">
        <v>56</v>
      </c>
      <c r="F610" s="2">
        <f t="shared" si="12"/>
        <v>0.16017390309478863</v>
      </c>
      <c r="G610" s="2">
        <f t="shared" si="13"/>
        <v>4.1084634346754315E-2</v>
      </c>
    </row>
    <row r="611" spans="1:7" x14ac:dyDescent="0.35">
      <c r="A611" t="s">
        <v>15</v>
      </c>
      <c r="C611" t="s">
        <v>28</v>
      </c>
      <c r="D611">
        <v>1972</v>
      </c>
      <c r="E611">
        <v>939</v>
      </c>
      <c r="F611" s="2">
        <f t="shared" si="12"/>
        <v>2.6857731251072594</v>
      </c>
      <c r="G611" s="2">
        <f t="shared" si="13"/>
        <v>0.68890127949289814</v>
      </c>
    </row>
    <row r="612" spans="1:7" x14ac:dyDescent="0.35">
      <c r="A612" t="s">
        <v>36</v>
      </c>
      <c r="C612" t="s">
        <v>28</v>
      </c>
      <c r="D612">
        <v>1972</v>
      </c>
      <c r="E612">
        <v>787</v>
      </c>
      <c r="F612" s="2">
        <f t="shared" si="12"/>
        <v>2.25101538813569</v>
      </c>
      <c r="G612" s="2">
        <f t="shared" si="13"/>
        <v>0.5773858434088508</v>
      </c>
    </row>
    <row r="613" spans="1:7" x14ac:dyDescent="0.35">
      <c r="A613" t="s">
        <v>17</v>
      </c>
      <c r="C613" t="s">
        <v>28</v>
      </c>
      <c r="D613">
        <v>1972</v>
      </c>
      <c r="E613">
        <v>1121</v>
      </c>
      <c r="F613" s="2">
        <f t="shared" si="12"/>
        <v>3.206338310165322</v>
      </c>
      <c r="G613" s="2">
        <f t="shared" si="13"/>
        <v>0.8224263411198498</v>
      </c>
    </row>
    <row r="614" spans="1:7" x14ac:dyDescent="0.35">
      <c r="A614" t="s">
        <v>100</v>
      </c>
      <c r="C614" t="s">
        <v>28</v>
      </c>
      <c r="D614">
        <v>1972</v>
      </c>
      <c r="E614">
        <v>186</v>
      </c>
      <c r="F614" s="2">
        <f t="shared" si="12"/>
        <v>0.53200617813626228</v>
      </c>
      <c r="G614" s="2">
        <f t="shared" si="13"/>
        <v>0.13645967836600539</v>
      </c>
    </row>
    <row r="615" spans="1:7" x14ac:dyDescent="0.35">
      <c r="A615" t="s">
        <v>101</v>
      </c>
      <c r="C615" t="s">
        <v>28</v>
      </c>
      <c r="D615">
        <v>1972</v>
      </c>
      <c r="E615">
        <v>968</v>
      </c>
      <c r="F615" s="2">
        <f t="shared" si="12"/>
        <v>2.7687203249242032</v>
      </c>
      <c r="G615" s="2">
        <f t="shared" si="13"/>
        <v>0.71017725085103889</v>
      </c>
    </row>
    <row r="616" spans="1:7" x14ac:dyDescent="0.35">
      <c r="A616" t="s">
        <v>38</v>
      </c>
      <c r="C616" t="s">
        <v>28</v>
      </c>
      <c r="D616">
        <v>1972</v>
      </c>
      <c r="E616">
        <v>1259</v>
      </c>
      <c r="F616" s="2">
        <f t="shared" si="12"/>
        <v>3.6010525713631938</v>
      </c>
      <c r="G616" s="2">
        <f t="shared" si="13"/>
        <v>0.92367061861720856</v>
      </c>
    </row>
    <row r="617" spans="1:7" x14ac:dyDescent="0.35">
      <c r="A617" t="s">
        <v>24</v>
      </c>
      <c r="C617" t="s">
        <v>28</v>
      </c>
      <c r="D617">
        <v>1972</v>
      </c>
      <c r="E617">
        <v>34962</v>
      </c>
      <c r="F617" s="2">
        <f t="shared" si="12"/>
        <v>100</v>
      </c>
      <c r="G617" s="2">
        <f t="shared" si="13"/>
        <v>25.65001760770043</v>
      </c>
    </row>
    <row r="618" spans="1:7" x14ac:dyDescent="0.35">
      <c r="A618" t="s">
        <v>102</v>
      </c>
      <c r="C618" t="s">
        <v>73</v>
      </c>
      <c r="D618">
        <v>1972</v>
      </c>
      <c r="E618">
        <v>227</v>
      </c>
      <c r="F618" s="2">
        <f t="shared" ref="F618:F652" si="14">(E618/100803)*100</f>
        <v>0.22519171056416973</v>
      </c>
      <c r="G618" s="2">
        <f t="shared" si="13"/>
        <v>0.16653949994130765</v>
      </c>
    </row>
    <row r="619" spans="1:7" x14ac:dyDescent="0.35">
      <c r="A619" t="s">
        <v>74</v>
      </c>
      <c r="C619" t="s">
        <v>73</v>
      </c>
      <c r="D619">
        <v>1972</v>
      </c>
      <c r="E619">
        <v>6430</v>
      </c>
      <c r="F619" s="2">
        <f t="shared" si="14"/>
        <v>6.3787784093727371</v>
      </c>
      <c r="G619" s="2">
        <f t="shared" si="13"/>
        <v>4.7173964080291109</v>
      </c>
    </row>
    <row r="620" spans="1:7" x14ac:dyDescent="0.35">
      <c r="A620" t="s">
        <v>104</v>
      </c>
      <c r="C620" t="s">
        <v>73</v>
      </c>
      <c r="D620">
        <v>1972</v>
      </c>
      <c r="E620">
        <v>75</v>
      </c>
      <c r="F620" s="2">
        <f t="shared" si="14"/>
        <v>7.4402547543227879E-2</v>
      </c>
      <c r="G620" s="2">
        <f t="shared" si="13"/>
        <v>5.5024063857260233E-2</v>
      </c>
    </row>
    <row r="621" spans="1:7" x14ac:dyDescent="0.35">
      <c r="A621" t="s">
        <v>40</v>
      </c>
      <c r="C621" t="s">
        <v>73</v>
      </c>
      <c r="D621">
        <v>1972</v>
      </c>
      <c r="E621">
        <v>1677</v>
      </c>
      <c r="F621" s="2">
        <f t="shared" si="14"/>
        <v>1.6636409630665754</v>
      </c>
      <c r="G621" s="2">
        <f t="shared" si="13"/>
        <v>1.2303380678483391</v>
      </c>
    </row>
    <row r="622" spans="1:7" x14ac:dyDescent="0.35">
      <c r="A622" t="s">
        <v>105</v>
      </c>
      <c r="C622" t="s">
        <v>73</v>
      </c>
      <c r="D622">
        <v>1972</v>
      </c>
      <c r="E622">
        <v>54</v>
      </c>
      <c r="F622" s="2">
        <f t="shared" si="14"/>
        <v>5.3569834231124068E-2</v>
      </c>
      <c r="G622" s="2">
        <f t="shared" si="13"/>
        <v>3.961732597722737E-2</v>
      </c>
    </row>
    <row r="623" spans="1:7" x14ac:dyDescent="0.35">
      <c r="A623" t="s">
        <v>86</v>
      </c>
      <c r="C623" t="s">
        <v>73</v>
      </c>
      <c r="D623">
        <v>1972</v>
      </c>
      <c r="E623">
        <v>839</v>
      </c>
      <c r="F623" s="2">
        <f t="shared" si="14"/>
        <v>0.83231649851690914</v>
      </c>
      <c r="G623" s="2">
        <f t="shared" si="13"/>
        <v>0.61553586101655122</v>
      </c>
    </row>
    <row r="624" spans="1:7" x14ac:dyDescent="0.35">
      <c r="A624" t="s">
        <v>42</v>
      </c>
      <c r="C624" t="s">
        <v>73</v>
      </c>
      <c r="D624">
        <v>1972</v>
      </c>
      <c r="E624">
        <v>4594</v>
      </c>
      <c r="F624" s="2">
        <f t="shared" si="14"/>
        <v>4.5574040455145184</v>
      </c>
      <c r="G624" s="2">
        <f t="shared" ref="G624:G654" si="15">(E624/136304)*100</f>
        <v>3.3704073248033808</v>
      </c>
    </row>
    <row r="625" spans="1:7" x14ac:dyDescent="0.35">
      <c r="A625" t="s">
        <v>43</v>
      </c>
      <c r="C625" t="s">
        <v>73</v>
      </c>
      <c r="D625">
        <v>1972</v>
      </c>
      <c r="E625">
        <v>25649</v>
      </c>
      <c r="F625" s="2">
        <f t="shared" si="14"/>
        <v>25.444679225816692</v>
      </c>
      <c r="G625" s="2">
        <f t="shared" si="15"/>
        <v>18.817496184998241</v>
      </c>
    </row>
    <row r="626" spans="1:7" x14ac:dyDescent="0.35">
      <c r="A626" t="s">
        <v>87</v>
      </c>
      <c r="C626" t="s">
        <v>73</v>
      </c>
      <c r="D626">
        <v>1972</v>
      </c>
      <c r="E626">
        <v>672</v>
      </c>
      <c r="F626" s="2">
        <f t="shared" si="14"/>
        <v>0.66664682598732183</v>
      </c>
      <c r="G626" s="2">
        <f t="shared" si="15"/>
        <v>0.49301561216105172</v>
      </c>
    </row>
    <row r="627" spans="1:7" x14ac:dyDescent="0.35">
      <c r="A627" t="s">
        <v>75</v>
      </c>
      <c r="C627" t="s">
        <v>73</v>
      </c>
      <c r="D627">
        <v>1972</v>
      </c>
      <c r="E627">
        <v>1212</v>
      </c>
      <c r="F627" s="2">
        <f t="shared" si="14"/>
        <v>1.2023451682985626</v>
      </c>
      <c r="G627" s="2">
        <f t="shared" si="15"/>
        <v>0.88918887193332552</v>
      </c>
    </row>
    <row r="628" spans="1:7" x14ac:dyDescent="0.35">
      <c r="A628" t="s">
        <v>88</v>
      </c>
      <c r="C628" t="s">
        <v>73</v>
      </c>
      <c r="D628">
        <v>1972</v>
      </c>
      <c r="E628">
        <v>1060</v>
      </c>
      <c r="F628" s="2">
        <f t="shared" si="14"/>
        <v>1.0515560052776207</v>
      </c>
      <c r="G628" s="2">
        <f t="shared" si="15"/>
        <v>0.77767343584927806</v>
      </c>
    </row>
    <row r="629" spans="1:7" x14ac:dyDescent="0.35">
      <c r="A629" t="s">
        <v>119</v>
      </c>
      <c r="C629" t="s">
        <v>73</v>
      </c>
      <c r="D629">
        <v>1972</v>
      </c>
      <c r="E629">
        <v>303</v>
      </c>
      <c r="F629" s="2">
        <f t="shared" si="14"/>
        <v>0.30058629207464066</v>
      </c>
      <c r="G629" s="2">
        <f t="shared" si="15"/>
        <v>0.22229721798333138</v>
      </c>
    </row>
    <row r="630" spans="1:7" x14ac:dyDescent="0.35">
      <c r="A630" t="s">
        <v>76</v>
      </c>
      <c r="C630" t="s">
        <v>73</v>
      </c>
      <c r="D630">
        <v>1972</v>
      </c>
      <c r="E630">
        <v>11978</v>
      </c>
      <c r="F630" s="2">
        <f t="shared" si="14"/>
        <v>11.882582859637115</v>
      </c>
      <c r="G630" s="2">
        <f t="shared" si="15"/>
        <v>8.787709825096842</v>
      </c>
    </row>
    <row r="631" spans="1:7" x14ac:dyDescent="0.35">
      <c r="A631" t="s">
        <v>109</v>
      </c>
      <c r="C631" t="s">
        <v>73</v>
      </c>
      <c r="D631">
        <v>1972</v>
      </c>
      <c r="E631">
        <v>243</v>
      </c>
      <c r="F631" s="2">
        <f t="shared" si="14"/>
        <v>0.24106425404005835</v>
      </c>
      <c r="G631" s="2">
        <f t="shared" si="15"/>
        <v>0.1782779668975232</v>
      </c>
    </row>
    <row r="632" spans="1:7" x14ac:dyDescent="0.35">
      <c r="A632" t="s">
        <v>53</v>
      </c>
      <c r="C632" t="s">
        <v>73</v>
      </c>
      <c r="D632">
        <v>1972</v>
      </c>
      <c r="E632">
        <v>22</v>
      </c>
      <c r="F632" s="2">
        <f t="shared" si="14"/>
        <v>2.1824747279346843E-2</v>
      </c>
      <c r="G632" s="2">
        <f t="shared" si="15"/>
        <v>1.6140392064796338E-2</v>
      </c>
    </row>
    <row r="633" spans="1:7" x14ac:dyDescent="0.35">
      <c r="A633" t="s">
        <v>93</v>
      </c>
      <c r="C633" t="s">
        <v>73</v>
      </c>
      <c r="D633">
        <v>1972</v>
      </c>
      <c r="E633">
        <v>1832</v>
      </c>
      <c r="F633" s="2">
        <f t="shared" si="14"/>
        <v>1.8174062279892464</v>
      </c>
      <c r="G633" s="2">
        <f t="shared" si="15"/>
        <v>1.3440544664866767</v>
      </c>
    </row>
    <row r="634" spans="1:7" x14ac:dyDescent="0.35">
      <c r="A634" t="s">
        <v>54</v>
      </c>
      <c r="C634" t="s">
        <v>73</v>
      </c>
      <c r="D634">
        <v>1972</v>
      </c>
      <c r="E634">
        <v>203</v>
      </c>
      <c r="F634" s="2">
        <f t="shared" si="14"/>
        <v>0.20138289535033679</v>
      </c>
      <c r="G634" s="2">
        <f t="shared" si="15"/>
        <v>0.14893179950698437</v>
      </c>
    </row>
    <row r="635" spans="1:7" x14ac:dyDescent="0.35">
      <c r="A635" t="s">
        <v>55</v>
      </c>
      <c r="C635" t="s">
        <v>73</v>
      </c>
      <c r="D635">
        <v>1972</v>
      </c>
      <c r="E635">
        <v>6259</v>
      </c>
      <c r="F635" s="2">
        <f t="shared" si="14"/>
        <v>6.2091406009741767</v>
      </c>
      <c r="G635" s="2">
        <f t="shared" si="15"/>
        <v>4.591941542434558</v>
      </c>
    </row>
    <row r="636" spans="1:7" x14ac:dyDescent="0.35">
      <c r="A636" t="s">
        <v>79</v>
      </c>
      <c r="C636" t="s">
        <v>73</v>
      </c>
      <c r="D636">
        <v>1972</v>
      </c>
      <c r="E636">
        <v>61</v>
      </c>
      <c r="F636" s="2">
        <f t="shared" si="14"/>
        <v>6.0514072001825348E-2</v>
      </c>
      <c r="G636" s="2">
        <f t="shared" si="15"/>
        <v>4.4752905270571665E-2</v>
      </c>
    </row>
    <row r="637" spans="1:7" x14ac:dyDescent="0.35">
      <c r="A637" t="s">
        <v>57</v>
      </c>
      <c r="C637" t="s">
        <v>73</v>
      </c>
      <c r="D637">
        <v>1972</v>
      </c>
      <c r="E637">
        <v>76</v>
      </c>
      <c r="F637" s="2">
        <f t="shared" si="14"/>
        <v>7.5394581510470918E-2</v>
      </c>
      <c r="G637" s="2">
        <f t="shared" si="15"/>
        <v>5.5757718042023709E-2</v>
      </c>
    </row>
    <row r="638" spans="1:7" x14ac:dyDescent="0.35">
      <c r="A638" t="s">
        <v>112</v>
      </c>
      <c r="C638" t="s">
        <v>73</v>
      </c>
      <c r="D638">
        <v>1972</v>
      </c>
      <c r="E638">
        <v>3780</v>
      </c>
      <c r="F638" s="2">
        <f t="shared" si="14"/>
        <v>3.7498883961786849</v>
      </c>
      <c r="G638" s="2">
        <f t="shared" si="15"/>
        <v>2.7732128184059164</v>
      </c>
    </row>
    <row r="639" spans="1:7" x14ac:dyDescent="0.35">
      <c r="A639" t="s">
        <v>60</v>
      </c>
      <c r="C639" t="s">
        <v>73</v>
      </c>
      <c r="D639">
        <v>1972</v>
      </c>
      <c r="E639">
        <v>2637</v>
      </c>
      <c r="F639" s="2">
        <f t="shared" si="14"/>
        <v>2.6159935716198923</v>
      </c>
      <c r="G639" s="2">
        <f t="shared" si="15"/>
        <v>1.9346460852212704</v>
      </c>
    </row>
    <row r="640" spans="1:7" x14ac:dyDescent="0.35">
      <c r="A640" t="s">
        <v>113</v>
      </c>
      <c r="C640" t="s">
        <v>73</v>
      </c>
      <c r="D640">
        <v>1972</v>
      </c>
      <c r="E640">
        <v>137</v>
      </c>
      <c r="F640" s="2">
        <f t="shared" si="14"/>
        <v>0.13590865351229628</v>
      </c>
      <c r="G640" s="2">
        <f t="shared" si="15"/>
        <v>0.10051062331259539</v>
      </c>
    </row>
    <row r="641" spans="1:7" x14ac:dyDescent="0.35">
      <c r="A641" t="s">
        <v>115</v>
      </c>
      <c r="C641" t="s">
        <v>73</v>
      </c>
      <c r="D641">
        <v>1972</v>
      </c>
      <c r="E641">
        <v>325</v>
      </c>
      <c r="F641" s="2">
        <f t="shared" si="14"/>
        <v>0.32241103935398746</v>
      </c>
      <c r="G641" s="2">
        <f t="shared" si="15"/>
        <v>0.23843761004812772</v>
      </c>
    </row>
    <row r="642" spans="1:7" x14ac:dyDescent="0.35">
      <c r="A642" t="s">
        <v>63</v>
      </c>
      <c r="C642" t="s">
        <v>73</v>
      </c>
      <c r="D642">
        <v>1972</v>
      </c>
      <c r="E642">
        <v>2110</v>
      </c>
      <c r="F642" s="2">
        <f t="shared" si="14"/>
        <v>2.0931916708828111</v>
      </c>
      <c r="G642" s="2">
        <f t="shared" si="15"/>
        <v>1.5480103298509214</v>
      </c>
    </row>
    <row r="643" spans="1:7" x14ac:dyDescent="0.35">
      <c r="A643" t="s">
        <v>80</v>
      </c>
      <c r="C643" t="s">
        <v>73</v>
      </c>
      <c r="D643">
        <v>1972</v>
      </c>
      <c r="E643">
        <v>2088</v>
      </c>
      <c r="F643" s="2">
        <f t="shared" si="14"/>
        <v>2.0713669236034642</v>
      </c>
      <c r="G643" s="2">
        <f t="shared" si="15"/>
        <v>1.5318699377861251</v>
      </c>
    </row>
    <row r="644" spans="1:7" x14ac:dyDescent="0.35">
      <c r="A644" t="s">
        <v>64</v>
      </c>
      <c r="C644" t="s">
        <v>73</v>
      </c>
      <c r="D644">
        <v>1972</v>
      </c>
      <c r="E644">
        <v>2374</v>
      </c>
      <c r="F644" s="2">
        <f t="shared" si="14"/>
        <v>2.3550886382349732</v>
      </c>
      <c r="G644" s="2">
        <f t="shared" si="15"/>
        <v>1.7416950346284776</v>
      </c>
    </row>
    <row r="645" spans="1:7" x14ac:dyDescent="0.35">
      <c r="A645" t="s">
        <v>90</v>
      </c>
      <c r="C645" t="s">
        <v>73</v>
      </c>
      <c r="D645">
        <v>1972</v>
      </c>
      <c r="E645">
        <v>1699</v>
      </c>
      <c r="F645" s="2">
        <f t="shared" si="14"/>
        <v>1.6854657103459223</v>
      </c>
      <c r="G645" s="2">
        <f t="shared" si="15"/>
        <v>1.2464784599131353</v>
      </c>
    </row>
    <row r="646" spans="1:7" x14ac:dyDescent="0.35">
      <c r="A646" t="s">
        <v>94</v>
      </c>
      <c r="C646" t="s">
        <v>73</v>
      </c>
      <c r="D646">
        <v>1972</v>
      </c>
      <c r="E646">
        <v>89</v>
      </c>
      <c r="F646" s="2">
        <f t="shared" si="14"/>
        <v>8.8291023084630424E-2</v>
      </c>
      <c r="G646" s="2">
        <f t="shared" si="15"/>
        <v>6.5295222443948822E-2</v>
      </c>
    </row>
    <row r="647" spans="1:7" x14ac:dyDescent="0.35">
      <c r="A647" t="s">
        <v>65</v>
      </c>
      <c r="C647" t="s">
        <v>73</v>
      </c>
      <c r="D647">
        <v>1972</v>
      </c>
      <c r="E647">
        <v>83</v>
      </c>
      <c r="F647" s="2">
        <f t="shared" si="14"/>
        <v>8.233881928117219E-2</v>
      </c>
      <c r="G647" s="2">
        <f t="shared" si="15"/>
        <v>6.0893297335368003E-2</v>
      </c>
    </row>
    <row r="648" spans="1:7" x14ac:dyDescent="0.35">
      <c r="A648" t="s">
        <v>116</v>
      </c>
      <c r="C648" t="s">
        <v>73</v>
      </c>
      <c r="D648">
        <v>1972</v>
      </c>
      <c r="E648">
        <v>210</v>
      </c>
      <c r="F648" s="2">
        <f t="shared" si="14"/>
        <v>0.20832713312103807</v>
      </c>
      <c r="G648" s="2">
        <f t="shared" si="15"/>
        <v>0.15406737880032867</v>
      </c>
    </row>
    <row r="649" spans="1:7" x14ac:dyDescent="0.35">
      <c r="A649" t="s">
        <v>91</v>
      </c>
      <c r="C649" t="s">
        <v>73</v>
      </c>
      <c r="D649">
        <v>1972</v>
      </c>
      <c r="E649">
        <v>513</v>
      </c>
      <c r="F649" s="2">
        <f t="shared" si="14"/>
        <v>0.50891342519567873</v>
      </c>
      <c r="G649" s="2">
        <f t="shared" si="15"/>
        <v>0.37636459678366008</v>
      </c>
    </row>
    <row r="650" spans="1:7" x14ac:dyDescent="0.35">
      <c r="A650" t="s">
        <v>117</v>
      </c>
      <c r="C650" t="s">
        <v>73</v>
      </c>
      <c r="D650">
        <v>1972</v>
      </c>
      <c r="E650">
        <v>1972</v>
      </c>
      <c r="F650" s="2">
        <f t="shared" si="14"/>
        <v>1.9562909834032718</v>
      </c>
      <c r="G650" s="2">
        <f t="shared" si="15"/>
        <v>1.4467660523535626</v>
      </c>
    </row>
    <row r="651" spans="1:7" x14ac:dyDescent="0.35">
      <c r="A651" t="s">
        <v>68</v>
      </c>
      <c r="C651" t="s">
        <v>73</v>
      </c>
      <c r="D651">
        <v>1972</v>
      </c>
      <c r="E651">
        <v>19320</v>
      </c>
      <c r="F651" s="2">
        <f t="shared" si="14"/>
        <v>19.166096247135503</v>
      </c>
      <c r="G651" s="2">
        <f t="shared" si="15"/>
        <v>14.174198849630237</v>
      </c>
    </row>
    <row r="652" spans="1:7" x14ac:dyDescent="0.35">
      <c r="A652" t="s">
        <v>70</v>
      </c>
      <c r="C652" t="s">
        <v>73</v>
      </c>
      <c r="D652">
        <v>1972</v>
      </c>
      <c r="E652">
        <v>100803</v>
      </c>
      <c r="F652" s="2">
        <f t="shared" si="14"/>
        <v>100</v>
      </c>
      <c r="G652" s="2">
        <f t="shared" si="15"/>
        <v>73.954542786712054</v>
      </c>
    </row>
    <row r="653" spans="1:7" x14ac:dyDescent="0.35">
      <c r="A653" t="s">
        <v>103</v>
      </c>
      <c r="D653">
        <v>1972</v>
      </c>
      <c r="E653">
        <v>217</v>
      </c>
      <c r="F653" s="2"/>
      <c r="G653" s="2">
        <f t="shared" si="15"/>
        <v>0.15920295809367296</v>
      </c>
    </row>
    <row r="654" spans="1:7" x14ac:dyDescent="0.35">
      <c r="A654" t="s">
        <v>111</v>
      </c>
      <c r="D654">
        <v>1972</v>
      </c>
      <c r="E654">
        <v>322</v>
      </c>
      <c r="F654" s="2"/>
      <c r="G654" s="2">
        <f t="shared" si="15"/>
        <v>0.23623664749383733</v>
      </c>
    </row>
    <row r="655" spans="1:7" x14ac:dyDescent="0.35">
      <c r="A655" t="s">
        <v>30</v>
      </c>
      <c r="C655" t="s">
        <v>28</v>
      </c>
      <c r="D655">
        <v>1971</v>
      </c>
      <c r="E655">
        <v>2060</v>
      </c>
      <c r="F655" s="2">
        <f t="shared" ref="F655:F680" si="16">(E655/30871)*100</f>
        <v>6.6729292863852807</v>
      </c>
      <c r="G655" s="2">
        <f t="shared" ref="G655:G686" si="17">(E655/131631)*100</f>
        <v>1.5649808935585083</v>
      </c>
    </row>
    <row r="656" spans="1:7" x14ac:dyDescent="0.35">
      <c r="A656" t="s">
        <v>2</v>
      </c>
      <c r="C656" t="s">
        <v>28</v>
      </c>
      <c r="D656">
        <v>1971</v>
      </c>
      <c r="E656">
        <v>52</v>
      </c>
      <c r="F656" s="2">
        <f t="shared" si="16"/>
        <v>0.16844287519030807</v>
      </c>
      <c r="G656" s="2">
        <f t="shared" si="17"/>
        <v>3.9504372070408945E-2</v>
      </c>
    </row>
    <row r="657" spans="1:7" x14ac:dyDescent="0.35">
      <c r="A657" t="s">
        <v>31</v>
      </c>
      <c r="C657" t="s">
        <v>28</v>
      </c>
      <c r="D657">
        <v>1971</v>
      </c>
      <c r="E657">
        <v>1630</v>
      </c>
      <c r="F657" s="2">
        <f t="shared" si="16"/>
        <v>5.2800362800038876</v>
      </c>
      <c r="G657" s="2">
        <f t="shared" si="17"/>
        <v>1.2383101245147421</v>
      </c>
    </row>
    <row r="658" spans="1:7" x14ac:dyDescent="0.35">
      <c r="A658" t="s">
        <v>118</v>
      </c>
      <c r="C658" t="s">
        <v>28</v>
      </c>
      <c r="D658">
        <v>1971</v>
      </c>
      <c r="E658">
        <v>52</v>
      </c>
      <c r="F658" s="2">
        <f t="shared" si="16"/>
        <v>0.16844287519030807</v>
      </c>
      <c r="G658" s="2">
        <f t="shared" si="17"/>
        <v>3.9504372070408945E-2</v>
      </c>
    </row>
    <row r="659" spans="1:7" x14ac:dyDescent="0.35">
      <c r="A659" t="s">
        <v>3</v>
      </c>
      <c r="C659" t="s">
        <v>28</v>
      </c>
      <c r="D659">
        <v>1971</v>
      </c>
      <c r="E659">
        <v>2903</v>
      </c>
      <c r="F659" s="2">
        <f t="shared" si="16"/>
        <v>9.4036474361050821</v>
      </c>
      <c r="G659" s="2">
        <f t="shared" si="17"/>
        <v>2.2054075407768687</v>
      </c>
    </row>
    <row r="660" spans="1:7" x14ac:dyDescent="0.35">
      <c r="A660" t="s">
        <v>97</v>
      </c>
      <c r="C660" t="s">
        <v>28</v>
      </c>
      <c r="D660">
        <v>1971</v>
      </c>
      <c r="E660">
        <v>645</v>
      </c>
      <c r="F660" s="2">
        <f t="shared" si="16"/>
        <v>2.0893395095720901</v>
      </c>
      <c r="G660" s="2">
        <f t="shared" si="17"/>
        <v>0.49000615356564947</v>
      </c>
    </row>
    <row r="661" spans="1:7" x14ac:dyDescent="0.35">
      <c r="A661" t="s">
        <v>106</v>
      </c>
      <c r="C661" t="s">
        <v>28</v>
      </c>
      <c r="D661">
        <v>1971</v>
      </c>
      <c r="E661">
        <v>516</v>
      </c>
      <c r="F661" s="2">
        <f t="shared" si="16"/>
        <v>1.6714716076576721</v>
      </c>
      <c r="G661" s="2">
        <f t="shared" si="17"/>
        <v>0.39200492285251953</v>
      </c>
    </row>
    <row r="662" spans="1:7" x14ac:dyDescent="0.35">
      <c r="A662" t="s">
        <v>107</v>
      </c>
      <c r="C662" t="s">
        <v>28</v>
      </c>
      <c r="D662">
        <v>1971</v>
      </c>
      <c r="E662">
        <v>145</v>
      </c>
      <c r="F662" s="2">
        <f t="shared" si="16"/>
        <v>0.46969647889605126</v>
      </c>
      <c r="G662" s="2">
        <f t="shared" si="17"/>
        <v>0.11015642211940956</v>
      </c>
    </row>
    <row r="663" spans="1:7" x14ac:dyDescent="0.35">
      <c r="A663" t="s">
        <v>108</v>
      </c>
      <c r="C663" t="s">
        <v>28</v>
      </c>
      <c r="D663">
        <v>1971</v>
      </c>
      <c r="E663">
        <v>183</v>
      </c>
      <c r="F663" s="2">
        <f t="shared" si="16"/>
        <v>0.59278934922743032</v>
      </c>
      <c r="G663" s="2">
        <f t="shared" si="17"/>
        <v>0.13902500170932378</v>
      </c>
    </row>
    <row r="664" spans="1:7" x14ac:dyDescent="0.35">
      <c r="A664" t="s">
        <v>4</v>
      </c>
      <c r="C664" t="s">
        <v>28</v>
      </c>
      <c r="D664">
        <v>1971</v>
      </c>
      <c r="E664">
        <v>7835</v>
      </c>
      <c r="F664" s="2">
        <f t="shared" si="16"/>
        <v>25.37980629069353</v>
      </c>
      <c r="G664" s="2">
        <f t="shared" si="17"/>
        <v>5.9522452917625781</v>
      </c>
    </row>
    <row r="665" spans="1:7" x14ac:dyDescent="0.35">
      <c r="A665" t="s">
        <v>5</v>
      </c>
      <c r="C665" t="s">
        <v>28</v>
      </c>
      <c r="D665">
        <v>1971</v>
      </c>
      <c r="E665">
        <v>474</v>
      </c>
      <c r="F665" s="2">
        <f t="shared" si="16"/>
        <v>1.535421593080885</v>
      </c>
      <c r="G665" s="2">
        <f t="shared" si="17"/>
        <v>0.36009754541103539</v>
      </c>
    </row>
    <row r="666" spans="1:7" x14ac:dyDescent="0.35">
      <c r="A666" t="s">
        <v>98</v>
      </c>
      <c r="C666" t="s">
        <v>28</v>
      </c>
      <c r="D666">
        <v>1971</v>
      </c>
      <c r="E666">
        <v>683</v>
      </c>
      <c r="F666" s="2">
        <f t="shared" si="16"/>
        <v>2.2124323799034693</v>
      </c>
      <c r="G666" s="2">
        <f t="shared" si="17"/>
        <v>0.51887473315556365</v>
      </c>
    </row>
    <row r="667" spans="1:7" x14ac:dyDescent="0.35">
      <c r="A667" t="s">
        <v>99</v>
      </c>
      <c r="C667" t="s">
        <v>28</v>
      </c>
      <c r="D667">
        <v>1971</v>
      </c>
      <c r="E667">
        <v>238</v>
      </c>
      <c r="F667" s="2">
        <f t="shared" si="16"/>
        <v>0.77095008260179454</v>
      </c>
      <c r="G667" s="2">
        <f t="shared" si="17"/>
        <v>0.18080847216841017</v>
      </c>
    </row>
    <row r="668" spans="1:7" x14ac:dyDescent="0.35">
      <c r="A668" t="s">
        <v>8</v>
      </c>
      <c r="C668" t="s">
        <v>28</v>
      </c>
      <c r="D668">
        <v>1971</v>
      </c>
      <c r="E668">
        <v>244</v>
      </c>
      <c r="F668" s="2">
        <f t="shared" si="16"/>
        <v>0.79038579896990691</v>
      </c>
      <c r="G668" s="2">
        <f t="shared" si="17"/>
        <v>0.18536666894576506</v>
      </c>
    </row>
    <row r="669" spans="1:7" x14ac:dyDescent="0.35">
      <c r="A669" t="s">
        <v>33</v>
      </c>
      <c r="C669" t="s">
        <v>28</v>
      </c>
      <c r="D669">
        <v>1971</v>
      </c>
      <c r="E669">
        <v>352</v>
      </c>
      <c r="F669" s="2">
        <f t="shared" si="16"/>
        <v>1.1402286935959314</v>
      </c>
      <c r="G669" s="2">
        <f t="shared" si="17"/>
        <v>0.26741421093815287</v>
      </c>
    </row>
    <row r="670" spans="1:7" x14ac:dyDescent="0.35">
      <c r="A670" t="s">
        <v>34</v>
      </c>
      <c r="C670" t="s">
        <v>28</v>
      </c>
      <c r="D670">
        <v>1971</v>
      </c>
      <c r="E670">
        <v>6371</v>
      </c>
      <c r="F670" s="2">
        <f t="shared" si="16"/>
        <v>20.637491496874087</v>
      </c>
      <c r="G670" s="2">
        <f t="shared" si="17"/>
        <v>4.8400452780879881</v>
      </c>
    </row>
    <row r="671" spans="1:7" x14ac:dyDescent="0.35">
      <c r="A671" t="s">
        <v>110</v>
      </c>
      <c r="C671" t="s">
        <v>28</v>
      </c>
      <c r="D671">
        <v>1971</v>
      </c>
      <c r="E671">
        <v>501</v>
      </c>
      <c r="F671" s="2">
        <f t="shared" si="16"/>
        <v>1.6228823167373909</v>
      </c>
      <c r="G671" s="2">
        <f t="shared" si="17"/>
        <v>0.38060943090913235</v>
      </c>
    </row>
    <row r="672" spans="1:7" x14ac:dyDescent="0.35">
      <c r="A672" t="s">
        <v>13</v>
      </c>
      <c r="C672" t="s">
        <v>28</v>
      </c>
      <c r="D672">
        <v>1971</v>
      </c>
      <c r="E672">
        <v>542</v>
      </c>
      <c r="F672" s="2">
        <f t="shared" si="16"/>
        <v>1.7556930452528263</v>
      </c>
      <c r="G672" s="2">
        <f t="shared" si="17"/>
        <v>0.41175710888772404</v>
      </c>
    </row>
    <row r="673" spans="1:7" x14ac:dyDescent="0.35">
      <c r="A673" t="s">
        <v>114</v>
      </c>
      <c r="C673" t="s">
        <v>28</v>
      </c>
      <c r="D673">
        <v>1971</v>
      </c>
      <c r="E673">
        <v>51</v>
      </c>
      <c r="F673" s="2">
        <f t="shared" si="16"/>
        <v>0.16520358912895597</v>
      </c>
      <c r="G673" s="2">
        <f t="shared" si="17"/>
        <v>3.8744672607516469E-2</v>
      </c>
    </row>
    <row r="674" spans="1:7" x14ac:dyDescent="0.35">
      <c r="A674" t="s">
        <v>15</v>
      </c>
      <c r="C674" t="s">
        <v>28</v>
      </c>
      <c r="D674">
        <v>1971</v>
      </c>
      <c r="E674">
        <v>1071</v>
      </c>
      <c r="F674" s="2">
        <f t="shared" si="16"/>
        <v>3.4692753717080755</v>
      </c>
      <c r="G674" s="2">
        <f t="shared" si="17"/>
        <v>0.8136381247578458</v>
      </c>
    </row>
    <row r="675" spans="1:7" x14ac:dyDescent="0.35">
      <c r="A675" t="s">
        <v>36</v>
      </c>
      <c r="C675" t="s">
        <v>28</v>
      </c>
      <c r="D675">
        <v>1971</v>
      </c>
      <c r="E675">
        <v>856</v>
      </c>
      <c r="F675" s="2">
        <f t="shared" si="16"/>
        <v>2.7728288685173785</v>
      </c>
      <c r="G675" s="2">
        <f t="shared" si="17"/>
        <v>0.65030274023596268</v>
      </c>
    </row>
    <row r="676" spans="1:7" x14ac:dyDescent="0.35">
      <c r="A676" t="s">
        <v>17</v>
      </c>
      <c r="C676" t="s">
        <v>28</v>
      </c>
      <c r="D676">
        <v>1971</v>
      </c>
      <c r="E676">
        <v>1160</v>
      </c>
      <c r="F676" s="2">
        <f t="shared" si="16"/>
        <v>3.7575718311684101</v>
      </c>
      <c r="G676" s="2">
        <f t="shared" si="17"/>
        <v>0.88125137695527644</v>
      </c>
    </row>
    <row r="677" spans="1:7" x14ac:dyDescent="0.35">
      <c r="A677" t="s">
        <v>100</v>
      </c>
      <c r="C677" t="s">
        <v>28</v>
      </c>
      <c r="D677">
        <v>1971</v>
      </c>
      <c r="E677">
        <v>191</v>
      </c>
      <c r="F677" s="2">
        <f t="shared" si="16"/>
        <v>0.61870363771824688</v>
      </c>
      <c r="G677" s="2">
        <f t="shared" si="17"/>
        <v>0.14510259741246362</v>
      </c>
    </row>
    <row r="678" spans="1:7" x14ac:dyDescent="0.35">
      <c r="A678" t="s">
        <v>101</v>
      </c>
      <c r="C678" t="s">
        <v>28</v>
      </c>
      <c r="D678">
        <v>1971</v>
      </c>
      <c r="E678">
        <v>1048</v>
      </c>
      <c r="F678" s="2">
        <f t="shared" si="16"/>
        <v>3.3947717922969778</v>
      </c>
      <c r="G678" s="2">
        <f t="shared" si="17"/>
        <v>0.79616503711131881</v>
      </c>
    </row>
    <row r="679" spans="1:7" x14ac:dyDescent="0.35">
      <c r="A679" t="s">
        <v>38</v>
      </c>
      <c r="C679" t="s">
        <v>28</v>
      </c>
      <c r="D679">
        <v>1971</v>
      </c>
      <c r="E679">
        <v>1068</v>
      </c>
      <c r="F679" s="2">
        <f t="shared" si="16"/>
        <v>3.4595575135240191</v>
      </c>
      <c r="G679" s="2">
        <f t="shared" si="17"/>
        <v>0.81135902636916835</v>
      </c>
    </row>
    <row r="680" spans="1:7" x14ac:dyDescent="0.35">
      <c r="A680" t="s">
        <v>24</v>
      </c>
      <c r="C680" t="s">
        <v>28</v>
      </c>
      <c r="D680">
        <v>1971</v>
      </c>
      <c r="E680">
        <v>30871</v>
      </c>
      <c r="F680" s="2">
        <f t="shared" si="16"/>
        <v>100</v>
      </c>
      <c r="G680" s="2">
        <f t="shared" si="17"/>
        <v>23.452682118953742</v>
      </c>
    </row>
    <row r="681" spans="1:7" x14ac:dyDescent="0.35">
      <c r="A681" t="s">
        <v>102</v>
      </c>
      <c r="C681" t="s">
        <v>73</v>
      </c>
      <c r="D681">
        <v>1971</v>
      </c>
      <c r="E681">
        <v>295</v>
      </c>
      <c r="F681" s="2">
        <f t="shared" ref="F681:F716" si="18">(E681/100221)*100</f>
        <v>0.29434948763233254</v>
      </c>
      <c r="G681" s="2">
        <f t="shared" si="17"/>
        <v>0.2241113415532815</v>
      </c>
    </row>
    <row r="682" spans="1:7" x14ac:dyDescent="0.35">
      <c r="A682" t="s">
        <v>74</v>
      </c>
      <c r="C682" t="s">
        <v>73</v>
      </c>
      <c r="D682">
        <v>1971</v>
      </c>
      <c r="E682">
        <v>6418</v>
      </c>
      <c r="F682" s="2">
        <f t="shared" si="18"/>
        <v>6.4038474970315606</v>
      </c>
      <c r="G682" s="2">
        <f t="shared" si="17"/>
        <v>4.875751152843935</v>
      </c>
    </row>
    <row r="683" spans="1:7" x14ac:dyDescent="0.35">
      <c r="A683" t="s">
        <v>104</v>
      </c>
      <c r="C683" t="s">
        <v>73</v>
      </c>
      <c r="D683">
        <v>1971</v>
      </c>
      <c r="E683">
        <v>75</v>
      </c>
      <c r="F683" s="2">
        <f t="shared" si="18"/>
        <v>7.4834615499745558E-2</v>
      </c>
      <c r="G683" s="2">
        <f t="shared" si="17"/>
        <v>5.6977459716935977E-2</v>
      </c>
    </row>
    <row r="684" spans="1:7" x14ac:dyDescent="0.35">
      <c r="A684" t="s">
        <v>40</v>
      </c>
      <c r="C684" t="s">
        <v>73</v>
      </c>
      <c r="D684">
        <v>1971</v>
      </c>
      <c r="E684">
        <v>1583</v>
      </c>
      <c r="F684" s="2">
        <f t="shared" si="18"/>
        <v>1.5795092844812963</v>
      </c>
      <c r="G684" s="2">
        <f t="shared" si="17"/>
        <v>1.2026042497587954</v>
      </c>
    </row>
    <row r="685" spans="1:7" x14ac:dyDescent="0.35">
      <c r="A685" t="s">
        <v>105</v>
      </c>
      <c r="C685" t="s">
        <v>73</v>
      </c>
      <c r="D685">
        <v>1971</v>
      </c>
      <c r="E685">
        <v>54</v>
      </c>
      <c r="F685" s="2">
        <f t="shared" si="18"/>
        <v>5.388092315981681E-2</v>
      </c>
      <c r="G685" s="2">
        <f t="shared" si="17"/>
        <v>4.1023770996193906E-2</v>
      </c>
    </row>
    <row r="686" spans="1:7" x14ac:dyDescent="0.35">
      <c r="A686" t="s">
        <v>86</v>
      </c>
      <c r="C686" t="s">
        <v>73</v>
      </c>
      <c r="D686">
        <v>1971</v>
      </c>
      <c r="E686">
        <v>810</v>
      </c>
      <c r="F686" s="2">
        <f t="shared" si="18"/>
        <v>0.80821384739725199</v>
      </c>
      <c r="G686" s="2">
        <f t="shared" si="17"/>
        <v>0.61535656494290858</v>
      </c>
    </row>
    <row r="687" spans="1:7" x14ac:dyDescent="0.35">
      <c r="A687" t="s">
        <v>41</v>
      </c>
      <c r="C687" t="s">
        <v>73</v>
      </c>
      <c r="D687">
        <v>1971</v>
      </c>
      <c r="E687">
        <v>149</v>
      </c>
      <c r="F687" s="2">
        <f t="shared" si="18"/>
        <v>0.14867143612616118</v>
      </c>
      <c r="G687" s="2">
        <f t="shared" ref="G687:G718" si="19">(E687/131631)*100</f>
        <v>0.11319521997097948</v>
      </c>
    </row>
    <row r="688" spans="1:7" x14ac:dyDescent="0.35">
      <c r="A688" t="s">
        <v>42</v>
      </c>
      <c r="C688" t="s">
        <v>73</v>
      </c>
      <c r="D688">
        <v>1971</v>
      </c>
      <c r="E688">
        <v>3898</v>
      </c>
      <c r="F688" s="2">
        <f t="shared" si="18"/>
        <v>3.8894044162401094</v>
      </c>
      <c r="G688" s="2">
        <f t="shared" si="19"/>
        <v>2.9613085063548863</v>
      </c>
    </row>
    <row r="689" spans="1:7" x14ac:dyDescent="0.35">
      <c r="A689" t="s">
        <v>43</v>
      </c>
      <c r="C689" t="s">
        <v>73</v>
      </c>
      <c r="D689">
        <v>1971</v>
      </c>
      <c r="E689">
        <v>25795</v>
      </c>
      <c r="F689" s="2">
        <f t="shared" si="18"/>
        <v>25.738118757545823</v>
      </c>
      <c r="G689" s="2">
        <f t="shared" si="19"/>
        <v>19.596447645311514</v>
      </c>
    </row>
    <row r="690" spans="1:7" x14ac:dyDescent="0.35">
      <c r="A690" t="s">
        <v>87</v>
      </c>
      <c r="C690" t="s">
        <v>73</v>
      </c>
      <c r="D690">
        <v>1971</v>
      </c>
      <c r="E690">
        <v>711</v>
      </c>
      <c r="F690" s="2">
        <f t="shared" si="18"/>
        <v>0.70943215493758793</v>
      </c>
      <c r="G690" s="2">
        <f t="shared" si="19"/>
        <v>0.54014631811655311</v>
      </c>
    </row>
    <row r="691" spans="1:7" x14ac:dyDescent="0.35">
      <c r="A691" t="s">
        <v>75</v>
      </c>
      <c r="C691" t="s">
        <v>73</v>
      </c>
      <c r="D691">
        <v>1971</v>
      </c>
      <c r="E691">
        <v>1188</v>
      </c>
      <c r="F691" s="2">
        <f t="shared" si="18"/>
        <v>1.1853803095159698</v>
      </c>
      <c r="G691" s="2">
        <f t="shared" si="19"/>
        <v>0.90252296191626591</v>
      </c>
    </row>
    <row r="692" spans="1:7" x14ac:dyDescent="0.35">
      <c r="A692" t="s">
        <v>88</v>
      </c>
      <c r="C692" t="s">
        <v>73</v>
      </c>
      <c r="D692">
        <v>1971</v>
      </c>
      <c r="E692">
        <v>742</v>
      </c>
      <c r="F692" s="2">
        <f t="shared" si="18"/>
        <v>0.74036379601081603</v>
      </c>
      <c r="G692" s="2">
        <f t="shared" si="19"/>
        <v>0.56369700146621993</v>
      </c>
    </row>
    <row r="693" spans="1:7" x14ac:dyDescent="0.35">
      <c r="A693" t="s">
        <v>119</v>
      </c>
      <c r="C693" t="s">
        <v>73</v>
      </c>
      <c r="D693">
        <v>1971</v>
      </c>
      <c r="E693">
        <v>283</v>
      </c>
      <c r="F693" s="2">
        <f t="shared" si="18"/>
        <v>0.28237594915237324</v>
      </c>
      <c r="G693" s="2">
        <f t="shared" si="19"/>
        <v>0.21499494799857177</v>
      </c>
    </row>
    <row r="694" spans="1:7" x14ac:dyDescent="0.35">
      <c r="A694" t="s">
        <v>76</v>
      </c>
      <c r="C694" t="s">
        <v>73</v>
      </c>
      <c r="D694">
        <v>1971</v>
      </c>
      <c r="E694">
        <v>12428</v>
      </c>
      <c r="F694" s="2">
        <f t="shared" si="18"/>
        <v>12.400594685744505</v>
      </c>
      <c r="G694" s="2">
        <f t="shared" si="19"/>
        <v>9.4415449248277383</v>
      </c>
    </row>
    <row r="695" spans="1:7" x14ac:dyDescent="0.35">
      <c r="A695" t="s">
        <v>109</v>
      </c>
      <c r="C695" t="s">
        <v>73</v>
      </c>
      <c r="D695">
        <v>1971</v>
      </c>
      <c r="E695">
        <v>229</v>
      </c>
      <c r="F695" s="2">
        <f t="shared" si="18"/>
        <v>0.22849502599255644</v>
      </c>
      <c r="G695" s="2">
        <f t="shared" si="19"/>
        <v>0.17397117700237785</v>
      </c>
    </row>
    <row r="696" spans="1:7" x14ac:dyDescent="0.35">
      <c r="A696" t="s">
        <v>53</v>
      </c>
      <c r="C696" t="s">
        <v>73</v>
      </c>
      <c r="D696">
        <v>1971</v>
      </c>
      <c r="E696">
        <v>20</v>
      </c>
      <c r="F696" s="2">
        <f t="shared" si="18"/>
        <v>1.9955897466598819E-2</v>
      </c>
      <c r="G696" s="2">
        <f t="shared" si="19"/>
        <v>1.5193989257849594E-2</v>
      </c>
    </row>
    <row r="697" spans="1:7" x14ac:dyDescent="0.35">
      <c r="A697" t="s">
        <v>93</v>
      </c>
      <c r="C697" t="s">
        <v>73</v>
      </c>
      <c r="D697">
        <v>1971</v>
      </c>
      <c r="E697">
        <v>1855</v>
      </c>
      <c r="F697" s="2">
        <f t="shared" si="18"/>
        <v>1.8509094900270404</v>
      </c>
      <c r="G697" s="2">
        <f t="shared" si="19"/>
        <v>1.4092425036655498</v>
      </c>
    </row>
    <row r="698" spans="1:7" x14ac:dyDescent="0.35">
      <c r="A698" t="s">
        <v>54</v>
      </c>
      <c r="C698" t="s">
        <v>73</v>
      </c>
      <c r="D698">
        <v>1971</v>
      </c>
      <c r="E698">
        <v>121</v>
      </c>
      <c r="F698" s="2">
        <f t="shared" si="18"/>
        <v>0.12073317967292285</v>
      </c>
      <c r="G698" s="2">
        <f t="shared" si="19"/>
        <v>9.1923635009990054E-2</v>
      </c>
    </row>
    <row r="699" spans="1:7" x14ac:dyDescent="0.35">
      <c r="A699" t="s">
        <v>55</v>
      </c>
      <c r="C699" t="s">
        <v>73</v>
      </c>
      <c r="D699">
        <v>1971</v>
      </c>
      <c r="E699">
        <v>6440</v>
      </c>
      <c r="F699" s="2">
        <f t="shared" si="18"/>
        <v>6.4257989842448193</v>
      </c>
      <c r="G699" s="2">
        <f t="shared" si="19"/>
        <v>4.8924645410275698</v>
      </c>
    </row>
    <row r="700" spans="1:7" x14ac:dyDescent="0.35">
      <c r="A700" t="s">
        <v>79</v>
      </c>
      <c r="C700" t="s">
        <v>73</v>
      </c>
      <c r="D700">
        <v>1971</v>
      </c>
      <c r="E700">
        <v>71</v>
      </c>
      <c r="F700" s="2">
        <f t="shared" si="18"/>
        <v>7.08434360064258E-2</v>
      </c>
      <c r="G700" s="2">
        <f t="shared" si="19"/>
        <v>5.3938661865366062E-2</v>
      </c>
    </row>
    <row r="701" spans="1:7" x14ac:dyDescent="0.35">
      <c r="A701" t="s">
        <v>57</v>
      </c>
      <c r="C701" t="s">
        <v>73</v>
      </c>
      <c r="D701">
        <v>1971</v>
      </c>
      <c r="E701">
        <v>76</v>
      </c>
      <c r="F701" s="2">
        <f t="shared" si="18"/>
        <v>7.5832410373075504E-2</v>
      </c>
      <c r="G701" s="2">
        <f t="shared" si="19"/>
        <v>5.7737159179828454E-2</v>
      </c>
    </row>
    <row r="702" spans="1:7" x14ac:dyDescent="0.35">
      <c r="A702" t="s">
        <v>112</v>
      </c>
      <c r="C702" t="s">
        <v>73</v>
      </c>
      <c r="D702">
        <v>1971</v>
      </c>
      <c r="E702">
        <v>3839</v>
      </c>
      <c r="F702" s="2">
        <f t="shared" si="18"/>
        <v>3.8305345187136428</v>
      </c>
      <c r="G702" s="2">
        <f t="shared" si="19"/>
        <v>2.9164862380442296</v>
      </c>
    </row>
    <row r="703" spans="1:7" x14ac:dyDescent="0.35">
      <c r="A703" t="s">
        <v>60</v>
      </c>
      <c r="C703" t="s">
        <v>73</v>
      </c>
      <c r="D703">
        <v>1971</v>
      </c>
      <c r="E703">
        <v>2420</v>
      </c>
      <c r="F703" s="2">
        <f t="shared" si="18"/>
        <v>2.414663593458457</v>
      </c>
      <c r="G703" s="2">
        <f t="shared" si="19"/>
        <v>1.8384727001998009</v>
      </c>
    </row>
    <row r="704" spans="1:7" x14ac:dyDescent="0.35">
      <c r="A704" t="s">
        <v>113</v>
      </c>
      <c r="C704" t="s">
        <v>73</v>
      </c>
      <c r="D704">
        <v>1971</v>
      </c>
      <c r="E704">
        <v>101</v>
      </c>
      <c r="F704" s="2">
        <f t="shared" si="18"/>
        <v>0.10077728220632402</v>
      </c>
      <c r="G704" s="2">
        <f t="shared" si="19"/>
        <v>7.672964575214046E-2</v>
      </c>
    </row>
    <row r="705" spans="1:7" x14ac:dyDescent="0.35">
      <c r="A705" t="s">
        <v>115</v>
      </c>
      <c r="C705" t="s">
        <v>73</v>
      </c>
      <c r="D705">
        <v>1971</v>
      </c>
      <c r="E705">
        <v>394</v>
      </c>
      <c r="F705" s="2">
        <f t="shared" si="18"/>
        <v>0.39313118009199666</v>
      </c>
      <c r="G705" s="2">
        <f t="shared" si="19"/>
        <v>0.29932158837963702</v>
      </c>
    </row>
    <row r="706" spans="1:7" x14ac:dyDescent="0.35">
      <c r="A706" t="s">
        <v>63</v>
      </c>
      <c r="C706" t="s">
        <v>73</v>
      </c>
      <c r="D706">
        <v>1971</v>
      </c>
      <c r="E706">
        <v>2084</v>
      </c>
      <c r="F706" s="2">
        <f t="shared" si="18"/>
        <v>2.0794045160195966</v>
      </c>
      <c r="G706" s="2">
        <f t="shared" si="19"/>
        <v>1.583213680667928</v>
      </c>
    </row>
    <row r="707" spans="1:7" x14ac:dyDescent="0.35">
      <c r="A707" t="s">
        <v>80</v>
      </c>
      <c r="C707" t="s">
        <v>73</v>
      </c>
      <c r="D707">
        <v>1971</v>
      </c>
      <c r="E707">
        <v>2135</v>
      </c>
      <c r="F707" s="2">
        <f t="shared" si="18"/>
        <v>2.1302920545594235</v>
      </c>
      <c r="G707" s="2">
        <f t="shared" si="19"/>
        <v>1.6219583532754445</v>
      </c>
    </row>
    <row r="708" spans="1:7" x14ac:dyDescent="0.35">
      <c r="A708" t="s">
        <v>64</v>
      </c>
      <c r="C708" t="s">
        <v>73</v>
      </c>
      <c r="D708">
        <v>1971</v>
      </c>
      <c r="E708">
        <v>2218</v>
      </c>
      <c r="F708" s="2">
        <f t="shared" si="18"/>
        <v>2.2131090290458086</v>
      </c>
      <c r="G708" s="2">
        <f t="shared" si="19"/>
        <v>1.68501340869552</v>
      </c>
    </row>
    <row r="709" spans="1:7" x14ac:dyDescent="0.35">
      <c r="A709" t="s">
        <v>90</v>
      </c>
      <c r="C709" t="s">
        <v>73</v>
      </c>
      <c r="D709">
        <v>1971</v>
      </c>
      <c r="E709">
        <v>1646</v>
      </c>
      <c r="F709" s="2">
        <f t="shared" si="18"/>
        <v>1.6423703615010825</v>
      </c>
      <c r="G709" s="2">
        <f t="shared" si="19"/>
        <v>1.2504653159210217</v>
      </c>
    </row>
    <row r="710" spans="1:7" x14ac:dyDescent="0.35">
      <c r="A710" t="s">
        <v>94</v>
      </c>
      <c r="C710" t="s">
        <v>73</v>
      </c>
      <c r="D710">
        <v>1971</v>
      </c>
      <c r="E710">
        <v>99</v>
      </c>
      <c r="F710" s="2">
        <f t="shared" si="18"/>
        <v>9.8781692459664158E-2</v>
      </c>
      <c r="G710" s="2">
        <f t="shared" si="19"/>
        <v>7.5210246826355492E-2</v>
      </c>
    </row>
    <row r="711" spans="1:7" x14ac:dyDescent="0.35">
      <c r="A711" t="s">
        <v>65</v>
      </c>
      <c r="C711" t="s">
        <v>73</v>
      </c>
      <c r="D711">
        <v>1971</v>
      </c>
      <c r="E711">
        <v>47</v>
      </c>
      <c r="F711" s="2">
        <f t="shared" si="18"/>
        <v>4.689635904650722E-2</v>
      </c>
      <c r="G711" s="2">
        <f t="shared" si="19"/>
        <v>3.5705874755946547E-2</v>
      </c>
    </row>
    <row r="712" spans="1:7" x14ac:dyDescent="0.35">
      <c r="A712" t="s">
        <v>116</v>
      </c>
      <c r="C712" t="s">
        <v>73</v>
      </c>
      <c r="D712">
        <v>1971</v>
      </c>
      <c r="E712">
        <v>231</v>
      </c>
      <c r="F712" s="2">
        <f t="shared" si="18"/>
        <v>0.23049061573921634</v>
      </c>
      <c r="G712" s="2">
        <f t="shared" si="19"/>
        <v>0.17549057592816281</v>
      </c>
    </row>
    <row r="713" spans="1:7" x14ac:dyDescent="0.35">
      <c r="A713" t="s">
        <v>91</v>
      </c>
      <c r="C713" t="s">
        <v>73</v>
      </c>
      <c r="D713">
        <v>1971</v>
      </c>
      <c r="E713">
        <v>447</v>
      </c>
      <c r="F713" s="2">
        <f t="shared" si="18"/>
        <v>0.44601430837848355</v>
      </c>
      <c r="G713" s="2">
        <f t="shared" si="19"/>
        <v>0.33958565991293849</v>
      </c>
    </row>
    <row r="714" spans="1:7" x14ac:dyDescent="0.35">
      <c r="A714" t="s">
        <v>117</v>
      </c>
      <c r="C714" t="s">
        <v>73</v>
      </c>
      <c r="D714">
        <v>1971</v>
      </c>
      <c r="E714">
        <v>1849</v>
      </c>
      <c r="F714" s="2">
        <f t="shared" si="18"/>
        <v>1.8449227207870604</v>
      </c>
      <c r="G714" s="2">
        <f t="shared" si="19"/>
        <v>1.4046843068881951</v>
      </c>
    </row>
    <row r="715" spans="1:7" x14ac:dyDescent="0.35">
      <c r="A715" t="s">
        <v>68</v>
      </c>
      <c r="C715" t="s">
        <v>73</v>
      </c>
      <c r="D715">
        <v>1971</v>
      </c>
      <c r="E715">
        <v>19470</v>
      </c>
      <c r="F715" s="2">
        <f t="shared" si="18"/>
        <v>19.427066183733949</v>
      </c>
      <c r="G715" s="2">
        <f t="shared" si="19"/>
        <v>14.79134854251658</v>
      </c>
    </row>
    <row r="716" spans="1:7" x14ac:dyDescent="0.35">
      <c r="A716" t="s">
        <v>70</v>
      </c>
      <c r="C716" t="s">
        <v>73</v>
      </c>
      <c r="D716">
        <v>1971</v>
      </c>
      <c r="E716">
        <v>100221</v>
      </c>
      <c r="F716" s="2">
        <f t="shared" si="18"/>
        <v>100</v>
      </c>
      <c r="G716" s="2">
        <f t="shared" si="19"/>
        <v>76.137839870547211</v>
      </c>
    </row>
    <row r="717" spans="1:7" x14ac:dyDescent="0.35">
      <c r="A717" t="s">
        <v>103</v>
      </c>
      <c r="D717">
        <v>1971</v>
      </c>
      <c r="E717">
        <v>217</v>
      </c>
      <c r="F717" s="2"/>
      <c r="G717" s="2">
        <f t="shared" si="19"/>
        <v>0.1648547834476681</v>
      </c>
    </row>
    <row r="718" spans="1:7" x14ac:dyDescent="0.35">
      <c r="A718" t="s">
        <v>111</v>
      </c>
      <c r="D718">
        <v>1971</v>
      </c>
      <c r="E718">
        <v>322</v>
      </c>
      <c r="F718" s="2"/>
      <c r="G718" s="2">
        <f t="shared" si="19"/>
        <v>0.24462322705137846</v>
      </c>
    </row>
  </sheetData>
  <sortState ref="A2:E60">
    <sortCondition descending="1" ref="C2:C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cali_data_original</vt:lpstr>
      <vt:lpstr>cali_data</vt:lpstr>
      <vt:lpstr>removed_crush</vt:lpstr>
      <vt:lpstr>Changed Names</vt:lpstr>
      <vt:lpstr>1975-1981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Gambetta</dc:creator>
  <cp:lastModifiedBy>Greg Gambetta</cp:lastModifiedBy>
  <dcterms:created xsi:type="dcterms:W3CDTF">2020-05-20T07:42:21Z</dcterms:created>
  <dcterms:modified xsi:type="dcterms:W3CDTF">2020-07-03T11:30:48Z</dcterms:modified>
</cp:coreProperties>
</file>