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Dissertation_V2G/"/>
    </mc:Choice>
  </mc:AlternateContent>
  <xr:revisionPtr revIDLastSave="65" documentId="14_{F1DF8362-CA8A-451D-A950-A49DCE7FC00A}" xr6:coauthVersionLast="47" xr6:coauthVersionMax="47" xr10:uidLastSave="{8B235A41-0FEF-4BEC-9E96-15E0470EA532}"/>
  <bookViews>
    <workbookView xWindow="-98" yWindow="-98" windowWidth="23236" windowHeight="13875" firstSheet="1" activeTab="1" xr2:uid="{ACEDB8EA-CC32-477F-9983-CAB2E5991438}"/>
  </bookViews>
  <sheets>
    <sheet name="Demand Settlement" sheetId="1" r:id="rId1"/>
    <sheet name="Demand_Settlement_plot" sheetId="8" r:id="rId2"/>
    <sheet name="Avg Trip" sheetId="2" r:id="rId3"/>
    <sheet name="VaR" sheetId="4" r:id="rId4"/>
    <sheet name="V2G dispatch density" sheetId="3" r:id="rId5"/>
    <sheet name="Energy Dispatch forcasted" sheetId="5" r:id="rId6"/>
    <sheet name="Energy Injected" sheetId="6" r:id="rId7"/>
    <sheet name="Each Cycle" sheetId="7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M2" i="1" a="1"/>
  <c r="M2" i="1" s="1"/>
  <c r="H28" i="7"/>
  <c r="H29" i="7"/>
  <c r="H30" i="7"/>
  <c r="H31" i="7"/>
  <c r="H27" i="7"/>
  <c r="F28" i="7"/>
  <c r="F29" i="7"/>
  <c r="F30" i="7"/>
  <c r="F31" i="7"/>
  <c r="F27" i="7"/>
  <c r="D28" i="7"/>
  <c r="D29" i="7"/>
  <c r="D30" i="7"/>
  <c r="D31" i="7"/>
  <c r="D27" i="7"/>
  <c r="G28" i="7"/>
  <c r="G29" i="7"/>
  <c r="G30" i="7"/>
  <c r="G31" i="7"/>
  <c r="G27" i="7"/>
  <c r="E28" i="7"/>
  <c r="E29" i="7"/>
  <c r="E30" i="7"/>
  <c r="E31" i="7"/>
  <c r="E27" i="7"/>
  <c r="C28" i="7"/>
  <c r="C29" i="7"/>
  <c r="C30" i="7"/>
  <c r="C31" i="7"/>
  <c r="C27" i="7"/>
  <c r="D36" i="6"/>
  <c r="C36" i="6"/>
  <c r="C44" i="6" s="1" a="1"/>
  <c r="C44" i="6" s="1"/>
  <c r="C12" i="6" a="1"/>
  <c r="C12" i="6" s="1"/>
  <c r="C21" i="6" s="1" a="1"/>
  <c r="C21" i="6" s="1"/>
  <c r="C42" i="5" a="1"/>
  <c r="C42" i="5" s="1"/>
  <c r="C38" i="5" a="1"/>
  <c r="C38" i="5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3" i="4"/>
  <c r="F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<sst xmlns="http://schemas.openxmlformats.org/spreadsheetml/2006/main" count="274" uniqueCount="58">
  <si>
    <t xml:space="preserve">Current Demand </t>
  </si>
  <si>
    <t>vehicle_availiblity_function</t>
  </si>
  <si>
    <t>Forecasted Demand with 80% EV</t>
  </si>
  <si>
    <t>Forecasted Demand with 50% EV</t>
  </si>
  <si>
    <t>settlement_period</t>
  </si>
  <si>
    <t>year</t>
  </si>
  <si>
    <t>age_band</t>
  </si>
  <si>
    <t>average_car_trips</t>
  </si>
  <si>
    <t>average_miles_covered</t>
  </si>
  <si>
    <t>distance_per_trip</t>
  </si>
  <si>
    <t>17-20</t>
  </si>
  <si>
    <t>21-29</t>
  </si>
  <si>
    <t>30-39</t>
  </si>
  <si>
    <t>40-49</t>
  </si>
  <si>
    <t>50-59</t>
  </si>
  <si>
    <t>60-69</t>
  </si>
  <si>
    <t>70+</t>
  </si>
  <si>
    <t>0-16</t>
  </si>
  <si>
    <t>-</t>
  </si>
  <si>
    <t>V2G at 80%</t>
  </si>
  <si>
    <t xml:space="preserve">V2G at 50% </t>
  </si>
  <si>
    <t>V2G at 30%</t>
  </si>
  <si>
    <t>Participation Density:</t>
  </si>
  <si>
    <t xml:space="preserve">V2G dispatchible density </t>
  </si>
  <si>
    <t>12AM-5AM</t>
  </si>
  <si>
    <t>5AM-10AM</t>
  </si>
  <si>
    <t>10AM-3PM</t>
  </si>
  <si>
    <t>3PM-8PM</t>
  </si>
  <si>
    <t>8PM-12AM</t>
  </si>
  <si>
    <t>in MWh</t>
  </si>
  <si>
    <t>Time</t>
  </si>
  <si>
    <t>Solar</t>
  </si>
  <si>
    <t>Wind</t>
  </si>
  <si>
    <t>Demand</t>
  </si>
  <si>
    <t xml:space="preserve">80% V2G compatible </t>
  </si>
  <si>
    <t>50% V2G compatible</t>
  </si>
  <si>
    <t>30% V2G compatible</t>
  </si>
  <si>
    <t>00:00-05:00</t>
  </si>
  <si>
    <t>05:00-10:00</t>
  </si>
  <si>
    <t>10:00-15:00</t>
  </si>
  <si>
    <t>15:00-20:00</t>
  </si>
  <si>
    <t>20:00-24:00</t>
  </si>
  <si>
    <t>in kWh (with x10 participation)(modelling constraint)</t>
  </si>
  <si>
    <t>Time Slot:</t>
  </si>
  <si>
    <t>in kWh</t>
  </si>
  <si>
    <t>Charging</t>
  </si>
  <si>
    <t>Discharging</t>
  </si>
  <si>
    <t>50% V2G Compatible</t>
  </si>
  <si>
    <t>30% V2G Compatible</t>
  </si>
  <si>
    <t>Injecting</t>
  </si>
  <si>
    <t xml:space="preserve">Injecting </t>
  </si>
  <si>
    <t>deliverypotentialwind</t>
  </si>
  <si>
    <t>deliverypotentialsolar</t>
  </si>
  <si>
    <t>Forecasted_Wind</t>
  </si>
  <si>
    <t>Forecasted_Solar</t>
  </si>
  <si>
    <t>V2G at 50% scenario</t>
  </si>
  <si>
    <t>V2G at 80% scenario</t>
  </si>
  <si>
    <t>V2G at 30%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</si>
</sst>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horizontal="left" vertic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'Demand Settlement'!$B$1</c:f>
              <c:strCache>
                <c:ptCount val="1"/>
                <c:pt idx="0">
                  <c:v>Current Demand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'Demand Settlement'!$A$2:$A$49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'Demand Settlement'!$B$2:$B$49</c:f>
              <c:numCache>
                <c:formatCode>General</c:formatCode>
                <c:ptCount val="48"/>
                <c:pt idx="0">
                  <c:v>21299.632880000001</c:v>
                </c:pt>
                <c:pt idx="1">
                  <c:v>21140.687669999999</c:v>
                </c:pt>
                <c:pt idx="2">
                  <c:v>20867.739730000001</c:v>
                </c:pt>
                <c:pt idx="3">
                  <c:v>20676.035619999999</c:v>
                </c:pt>
                <c:pt idx="4">
                  <c:v>20345.742470000001</c:v>
                </c:pt>
                <c:pt idx="5">
                  <c:v>19995.690409999999</c:v>
                </c:pt>
                <c:pt idx="6">
                  <c:v>19702.243839999999</c:v>
                </c:pt>
                <c:pt idx="7">
                  <c:v>19462.087670000001</c:v>
                </c:pt>
                <c:pt idx="8">
                  <c:v>19360.794519999999</c:v>
                </c:pt>
                <c:pt idx="9">
                  <c:v>19352.167119999998</c:v>
                </c:pt>
                <c:pt idx="10">
                  <c:v>19748.715069999998</c:v>
                </c:pt>
                <c:pt idx="11">
                  <c:v>20387.128769999999</c:v>
                </c:pt>
                <c:pt idx="12">
                  <c:v>22056.920549999999</c:v>
                </c:pt>
                <c:pt idx="13">
                  <c:v>23544.054789999998</c:v>
                </c:pt>
                <c:pt idx="14">
                  <c:v>25362.55068</c:v>
                </c:pt>
                <c:pt idx="15">
                  <c:v>26447.4</c:v>
                </c:pt>
                <c:pt idx="16">
                  <c:v>27479.810959999999</c:v>
                </c:pt>
                <c:pt idx="17">
                  <c:v>27929.923289999999</c:v>
                </c:pt>
                <c:pt idx="18">
                  <c:v>28305.035619999999</c:v>
                </c:pt>
                <c:pt idx="19">
                  <c:v>28279.501370000002</c:v>
                </c:pt>
                <c:pt idx="20">
                  <c:v>28147.841100000001</c:v>
                </c:pt>
                <c:pt idx="21">
                  <c:v>27992.235619999999</c:v>
                </c:pt>
                <c:pt idx="22">
                  <c:v>27899.87945</c:v>
                </c:pt>
                <c:pt idx="23">
                  <c:v>27853.312330000001</c:v>
                </c:pt>
                <c:pt idx="24">
                  <c:v>28032.90137</c:v>
                </c:pt>
                <c:pt idx="25">
                  <c:v>27939.156159999999</c:v>
                </c:pt>
                <c:pt idx="26">
                  <c:v>27768.00548</c:v>
                </c:pt>
                <c:pt idx="27">
                  <c:v>27468.797259999999</c:v>
                </c:pt>
                <c:pt idx="28">
                  <c:v>27403.684929999999</c:v>
                </c:pt>
                <c:pt idx="29">
                  <c:v>27368.487669999999</c:v>
                </c:pt>
                <c:pt idx="30">
                  <c:v>27594.43562</c:v>
                </c:pt>
                <c:pt idx="31">
                  <c:v>28168.865750000001</c:v>
                </c:pt>
                <c:pt idx="32">
                  <c:v>29057.684929999999</c:v>
                </c:pt>
                <c:pt idx="33">
                  <c:v>30126.580819999999</c:v>
                </c:pt>
                <c:pt idx="34">
                  <c:v>31098.515070000001</c:v>
                </c:pt>
                <c:pt idx="35">
                  <c:v>31638.646580000001</c:v>
                </c:pt>
                <c:pt idx="36">
                  <c:v>31855.279450000002</c:v>
                </c:pt>
                <c:pt idx="37">
                  <c:v>31748.424660000001</c:v>
                </c:pt>
                <c:pt idx="38">
                  <c:v>31374.947950000002</c:v>
                </c:pt>
                <c:pt idx="39">
                  <c:v>30764.802739999999</c:v>
                </c:pt>
                <c:pt idx="40">
                  <c:v>30072.646580000001</c:v>
                </c:pt>
                <c:pt idx="41">
                  <c:v>29256.057529999998</c:v>
                </c:pt>
                <c:pt idx="42">
                  <c:v>28314.928769999999</c:v>
                </c:pt>
                <c:pt idx="43">
                  <c:v>27177.56438</c:v>
                </c:pt>
                <c:pt idx="44">
                  <c:v>25904.619180000002</c:v>
                </c:pt>
                <c:pt idx="45">
                  <c:v>24496.076710000001</c:v>
                </c:pt>
                <c:pt idx="46">
                  <c:v>23027.969779999999</c:v>
                </c:pt>
                <c:pt idx="47">
                  <c:v>21924.25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5-47DB-959D-2ABC82A48D05}"/>
            </c:ext>
          </c:extLst>
        </c:ser>
        <c:ser>
          <c:idx val="1"/>
          <c:order val="1"/>
          <c:tx>
            <c:strRef>
              <c:f>'Demand Settlement'!$C$1</c:f>
              <c:strCache>
                <c:ptCount val="1"/>
                <c:pt idx="0">
                  <c:v>V2G at 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'Demand Settlement'!$A$2:$A$49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'Demand Settlement'!$C$2:$C$49</c:f>
              <c:numCache>
                <c:formatCode>General</c:formatCode>
                <c:ptCount val="48"/>
                <c:pt idx="0">
                  <c:v>11297.55006</c:v>
                </c:pt>
                <c:pt idx="1">
                  <c:v>14121.93758</c:v>
                </c:pt>
                <c:pt idx="2">
                  <c:v>15534.13133</c:v>
                </c:pt>
                <c:pt idx="3">
                  <c:v>18358.51885</c:v>
                </c:pt>
                <c:pt idx="4">
                  <c:v>19770.712609999999</c:v>
                </c:pt>
                <c:pt idx="5">
                  <c:v>20476.80948</c:v>
                </c:pt>
                <c:pt idx="6">
                  <c:v>21889.003239999998</c:v>
                </c:pt>
                <c:pt idx="7">
                  <c:v>22242.05168</c:v>
                </c:pt>
                <c:pt idx="8">
                  <c:v>23231.293409999998</c:v>
                </c:pt>
                <c:pt idx="9">
                  <c:v>18358.51885</c:v>
                </c:pt>
                <c:pt idx="10">
                  <c:v>14121.93758</c:v>
                </c:pt>
                <c:pt idx="11">
                  <c:v>7060.9687880000001</c:v>
                </c:pt>
                <c:pt idx="12">
                  <c:v>1412.1937579999999</c:v>
                </c:pt>
                <c:pt idx="13">
                  <c:v>2824.3875149999999</c:v>
                </c:pt>
                <c:pt idx="14">
                  <c:v>3530.4843940000001</c:v>
                </c:pt>
                <c:pt idx="15">
                  <c:v>6354.8719090000004</c:v>
                </c:pt>
                <c:pt idx="16">
                  <c:v>7060.9687880000001</c:v>
                </c:pt>
                <c:pt idx="17">
                  <c:v>4589.6297119999999</c:v>
                </c:pt>
                <c:pt idx="18">
                  <c:v>3883.5328330000002</c:v>
                </c:pt>
                <c:pt idx="19">
                  <c:v>7625.8462909999998</c:v>
                </c:pt>
                <c:pt idx="20">
                  <c:v>4942.6781520000004</c:v>
                </c:pt>
                <c:pt idx="21">
                  <c:v>2118.2906360000002</c:v>
                </c:pt>
                <c:pt idx="22">
                  <c:v>1043.427602</c:v>
                </c:pt>
                <c:pt idx="23">
                  <c:v>2118.2906360000002</c:v>
                </c:pt>
                <c:pt idx="24">
                  <c:v>4236.5812729999998</c:v>
                </c:pt>
                <c:pt idx="25">
                  <c:v>4942.6781520000004</c:v>
                </c:pt>
                <c:pt idx="26">
                  <c:v>4589.6297119999999</c:v>
                </c:pt>
                <c:pt idx="27">
                  <c:v>3954.1425210000002</c:v>
                </c:pt>
                <c:pt idx="28">
                  <c:v>3389.2650180000001</c:v>
                </c:pt>
                <c:pt idx="29">
                  <c:v>3106.8262669999999</c:v>
                </c:pt>
                <c:pt idx="30">
                  <c:v>2824.3875149999999</c:v>
                </c:pt>
                <c:pt idx="31">
                  <c:v>2541.9487640000002</c:v>
                </c:pt>
                <c:pt idx="32">
                  <c:v>2259.5100120000002</c:v>
                </c:pt>
                <c:pt idx="33">
                  <c:v>1977.071261</c:v>
                </c:pt>
                <c:pt idx="34">
                  <c:v>282.43875150000002</c:v>
                </c:pt>
                <c:pt idx="35">
                  <c:v>1765.242197</c:v>
                </c:pt>
                <c:pt idx="36">
                  <c:v>4236.5812729999998</c:v>
                </c:pt>
                <c:pt idx="37">
                  <c:v>7060.9687880000001</c:v>
                </c:pt>
                <c:pt idx="38">
                  <c:v>9885.3563030000005</c:v>
                </c:pt>
                <c:pt idx="39">
                  <c:v>8826.2109849999997</c:v>
                </c:pt>
                <c:pt idx="40">
                  <c:v>8190.7237940000005</c:v>
                </c:pt>
                <c:pt idx="41">
                  <c:v>5309.8485280000004</c:v>
                </c:pt>
                <c:pt idx="42">
                  <c:v>4236.5812729999998</c:v>
                </c:pt>
                <c:pt idx="43">
                  <c:v>3954.1425210000002</c:v>
                </c:pt>
                <c:pt idx="44">
                  <c:v>3389.2650180000001</c:v>
                </c:pt>
                <c:pt idx="45">
                  <c:v>2541.9487640000002</c:v>
                </c:pt>
                <c:pt idx="46">
                  <c:v>1977.071261</c:v>
                </c:pt>
                <c:pt idx="47">
                  <c:v>1412.1937579999999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5-47DB-959D-2ABC82A48D05}"/>
            </c:ext>
          </c:extLst>
        </c:ser>
        <c:ser>
          <c:idx val="2"/>
          <c:order val="2"/>
          <c:tx>
            <c:strRef>
              <c:f>'Demand Settlement'!$D$1</c:f>
              <c:strCache>
                <c:ptCount val="1"/>
                <c:pt idx="0">
                  <c:v>V2G at 50%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'Demand Settlement'!$A$2:$A$49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'Demand Settlement'!$D$2:$D$49</c:f>
              <c:numCache>
                <c:formatCode>General</c:formatCode>
                <c:ptCount val="48"/>
                <c:pt idx="0">
                  <c:v>7054.2060609999999</c:v>
                </c:pt>
                <c:pt idx="1">
                  <c:v>8817.757576</c:v>
                </c:pt>
                <c:pt idx="2">
                  <c:v>9699.5333329999994</c:v>
                </c:pt>
                <c:pt idx="3">
                  <c:v>11463.084849999999</c:v>
                </c:pt>
                <c:pt idx="4">
                  <c:v>12344.86061</c:v>
                </c:pt>
                <c:pt idx="5">
                  <c:v>12785.74848</c:v>
                </c:pt>
                <c:pt idx="6">
                  <c:v>13667.524240000001</c:v>
                </c:pt>
                <c:pt idx="7">
                  <c:v>13887.96818</c:v>
                </c:pt>
                <c:pt idx="8">
                  <c:v>14505.652099999999</c:v>
                </c:pt>
                <c:pt idx="9">
                  <c:v>11463.084849999999</c:v>
                </c:pt>
                <c:pt idx="10">
                  <c:v>8817.757576</c:v>
                </c:pt>
                <c:pt idx="11">
                  <c:v>4408.878788</c:v>
                </c:pt>
                <c:pt idx="12">
                  <c:v>881.77575760000002</c:v>
                </c:pt>
                <c:pt idx="13">
                  <c:v>1763.5515150000001</c:v>
                </c:pt>
                <c:pt idx="14">
                  <c:v>2204.439394</c:v>
                </c:pt>
                <c:pt idx="15">
                  <c:v>3967.9909090000001</c:v>
                </c:pt>
                <c:pt idx="16">
                  <c:v>4408.878788</c:v>
                </c:pt>
                <c:pt idx="17">
                  <c:v>2865.7712120000001</c:v>
                </c:pt>
                <c:pt idx="18">
                  <c:v>2424.8833330000002</c:v>
                </c:pt>
                <c:pt idx="19">
                  <c:v>4761.5890909999998</c:v>
                </c:pt>
                <c:pt idx="20">
                  <c:v>3086.2151520000002</c:v>
                </c:pt>
                <c:pt idx="21">
                  <c:v>1322.663636</c:v>
                </c:pt>
                <c:pt idx="22">
                  <c:v>651.51765399999999</c:v>
                </c:pt>
                <c:pt idx="23">
                  <c:v>1322.663636</c:v>
                </c:pt>
                <c:pt idx="24">
                  <c:v>2645.3272729999999</c:v>
                </c:pt>
                <c:pt idx="25">
                  <c:v>3086.2151520000002</c:v>
                </c:pt>
                <c:pt idx="26">
                  <c:v>2865.7712120000001</c:v>
                </c:pt>
                <c:pt idx="27">
                  <c:v>2468.9721209999998</c:v>
                </c:pt>
                <c:pt idx="28">
                  <c:v>2116.2618179999999</c:v>
                </c:pt>
                <c:pt idx="29">
                  <c:v>1939.906667</c:v>
                </c:pt>
                <c:pt idx="30">
                  <c:v>1763.5515150000001</c:v>
                </c:pt>
                <c:pt idx="31">
                  <c:v>1587.1963639999999</c:v>
                </c:pt>
                <c:pt idx="32">
                  <c:v>1410.841212</c:v>
                </c:pt>
                <c:pt idx="33">
                  <c:v>1234.4860610000001</c:v>
                </c:pt>
                <c:pt idx="34">
                  <c:v>176.35515150000001</c:v>
                </c:pt>
                <c:pt idx="35">
                  <c:v>1102.219697</c:v>
                </c:pt>
                <c:pt idx="36">
                  <c:v>2645.3272729999999</c:v>
                </c:pt>
                <c:pt idx="37">
                  <c:v>4408.878788</c:v>
                </c:pt>
                <c:pt idx="38">
                  <c:v>6172.4303030000001</c:v>
                </c:pt>
                <c:pt idx="39">
                  <c:v>5511.0984850000004</c:v>
                </c:pt>
                <c:pt idx="40">
                  <c:v>5114.2993939999997</c:v>
                </c:pt>
                <c:pt idx="41">
                  <c:v>3315.4768479999998</c:v>
                </c:pt>
                <c:pt idx="42">
                  <c:v>2645.3272729999999</c:v>
                </c:pt>
                <c:pt idx="43">
                  <c:v>2468.9721209999998</c:v>
                </c:pt>
                <c:pt idx="44">
                  <c:v>2116.2618179999999</c:v>
                </c:pt>
                <c:pt idx="45">
                  <c:v>1587.1963639999999</c:v>
                </c:pt>
                <c:pt idx="46">
                  <c:v>1234.4860610000001</c:v>
                </c:pt>
                <c:pt idx="47">
                  <c:v>881.77575760000002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55-47DB-959D-2ABC82A48D05}"/>
            </c:ext>
          </c:extLst>
        </c:ser>
        <c:ser>
          <c:idx val="3"/>
          <c:order val="3"/>
          <c:tx>
            <c:strRef>
              <c:f>'Demand Settlement'!$E$1</c:f>
              <c:strCache>
                <c:ptCount val="1"/>
                <c:pt idx="0">
                  <c:v>V2G at 30%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'Demand Settlement'!$A$2:$A$49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'Demand Settlement'!$E$2:$E$49</c:f>
              <c:numCache>
                <c:formatCode>General</c:formatCode>
                <c:ptCount val="48"/>
                <c:pt idx="0">
                  <c:v>4231.278875</c:v>
                </c:pt>
                <c:pt idx="1">
                  <c:v>5289.098594</c:v>
                </c:pt>
                <c:pt idx="2">
                  <c:v>5818.0084530000004</c:v>
                </c:pt>
                <c:pt idx="3">
                  <c:v>6875.8281720000004</c:v>
                </c:pt>
                <c:pt idx="4">
                  <c:v>7404.7380320000002</c:v>
                </c:pt>
                <c:pt idx="5">
                  <c:v>7669.1929609999997</c:v>
                </c:pt>
                <c:pt idx="6">
                  <c:v>8198.1028210000004</c:v>
                </c:pt>
                <c:pt idx="7">
                  <c:v>8330.330285</c:v>
                </c:pt>
                <c:pt idx="8">
                  <c:v>8700.8316419999992</c:v>
                </c:pt>
                <c:pt idx="9">
                  <c:v>6875.8281720000004</c:v>
                </c:pt>
                <c:pt idx="10">
                  <c:v>5289.098594</c:v>
                </c:pt>
                <c:pt idx="11">
                  <c:v>2644.549297</c:v>
                </c:pt>
                <c:pt idx="12">
                  <c:v>528.90985939999996</c:v>
                </c:pt>
                <c:pt idx="13">
                  <c:v>1057.8197190000001</c:v>
                </c:pt>
                <c:pt idx="14">
                  <c:v>1322.2746480000001</c:v>
                </c:pt>
                <c:pt idx="15">
                  <c:v>2380.0943670000001</c:v>
                </c:pt>
                <c:pt idx="16">
                  <c:v>2644.549297</c:v>
                </c:pt>
                <c:pt idx="17">
                  <c:v>1718.9570430000001</c:v>
                </c:pt>
                <c:pt idx="18">
                  <c:v>1454.502113</c:v>
                </c:pt>
                <c:pt idx="19">
                  <c:v>2856.113241</c:v>
                </c:pt>
                <c:pt idx="20">
                  <c:v>1851.1845080000001</c:v>
                </c:pt>
                <c:pt idx="21">
                  <c:v>793.36478910000005</c:v>
                </c:pt>
                <c:pt idx="22">
                  <c:v>390.79562779999998</c:v>
                </c:pt>
                <c:pt idx="23">
                  <c:v>793.36478910000005</c:v>
                </c:pt>
                <c:pt idx="24">
                  <c:v>1586.7295779999999</c:v>
                </c:pt>
                <c:pt idx="25">
                  <c:v>1851.1845080000001</c:v>
                </c:pt>
                <c:pt idx="26">
                  <c:v>1718.9570430000001</c:v>
                </c:pt>
                <c:pt idx="27">
                  <c:v>1480.947606</c:v>
                </c:pt>
                <c:pt idx="28">
                  <c:v>1269.3836630000001</c:v>
                </c:pt>
                <c:pt idx="29">
                  <c:v>1163.6016910000001</c:v>
                </c:pt>
                <c:pt idx="30">
                  <c:v>1057.8197190000001</c:v>
                </c:pt>
                <c:pt idx="31">
                  <c:v>952.0377469</c:v>
                </c:pt>
                <c:pt idx="32">
                  <c:v>846.25577499999997</c:v>
                </c:pt>
                <c:pt idx="33">
                  <c:v>740.47380320000002</c:v>
                </c:pt>
                <c:pt idx="34">
                  <c:v>105.7819719</c:v>
                </c:pt>
                <c:pt idx="35">
                  <c:v>661.13732419999997</c:v>
                </c:pt>
                <c:pt idx="36">
                  <c:v>1586.7295779999999</c:v>
                </c:pt>
                <c:pt idx="37">
                  <c:v>2644.549297</c:v>
                </c:pt>
                <c:pt idx="38">
                  <c:v>3702.3690160000001</c:v>
                </c:pt>
                <c:pt idx="39">
                  <c:v>3305.6866209999998</c:v>
                </c:pt>
                <c:pt idx="40">
                  <c:v>3067.6771840000001</c:v>
                </c:pt>
                <c:pt idx="41">
                  <c:v>1988.701071</c:v>
                </c:pt>
                <c:pt idx="42">
                  <c:v>1586.7295779999999</c:v>
                </c:pt>
                <c:pt idx="43">
                  <c:v>1480.947606</c:v>
                </c:pt>
                <c:pt idx="44">
                  <c:v>1269.3836630000001</c:v>
                </c:pt>
                <c:pt idx="45">
                  <c:v>952.0377469</c:v>
                </c:pt>
                <c:pt idx="46">
                  <c:v>740.47380320000002</c:v>
                </c:pt>
                <c:pt idx="47">
                  <c:v>528.90985939999996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5-47DB-959D-2ABC82A48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872208"/>
        <c:axId val="454879280"/>
      </c:lineChart>
      <c:catAx>
        <c:axId val="45487220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9280"/>
        <c:crosses val="autoZero"/>
        <c:auto val="1"/>
        <c:lblAlgn val="ctr"/>
        <c:lblOffset val="100"/>
        <c:noMultiLvlLbl val="0"/>
      </c:catAx>
      <c:valAx>
        <c:axId val="4548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Demand_Settlement_plot!$B$1</c:f>
              <c:strCache>
                <c:ptCount val="1"/>
                <c:pt idx="0">
                  <c:v>V2G at 80% scenario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Demand_Settlement_plot!$B$2:$B$49</c:f>
              <c:numCache>
                <c:formatCode>General</c:formatCode>
                <c:ptCount val="48"/>
                <c:pt idx="0">
                  <c:v>11297.55006</c:v>
                </c:pt>
                <c:pt idx="1">
                  <c:v>14121.93758</c:v>
                </c:pt>
                <c:pt idx="2">
                  <c:v>15534.13133</c:v>
                </c:pt>
                <c:pt idx="3">
                  <c:v>18358.51885</c:v>
                </c:pt>
                <c:pt idx="4">
                  <c:v>19770.712609999999</c:v>
                </c:pt>
                <c:pt idx="5">
                  <c:v>20476.80948</c:v>
                </c:pt>
                <c:pt idx="6">
                  <c:v>21889.003239999998</c:v>
                </c:pt>
                <c:pt idx="7">
                  <c:v>22242.05168</c:v>
                </c:pt>
                <c:pt idx="8">
                  <c:v>23231.293409999998</c:v>
                </c:pt>
                <c:pt idx="9">
                  <c:v>18358.51885</c:v>
                </c:pt>
                <c:pt idx="10">
                  <c:v>14121.93758</c:v>
                </c:pt>
                <c:pt idx="11">
                  <c:v>7060.9687880000001</c:v>
                </c:pt>
                <c:pt idx="12">
                  <c:v>1412.1937579999999</c:v>
                </c:pt>
                <c:pt idx="13">
                  <c:v>2824.3875149999999</c:v>
                </c:pt>
                <c:pt idx="14">
                  <c:v>3530.4843940000001</c:v>
                </c:pt>
                <c:pt idx="15">
                  <c:v>6354.8719090000004</c:v>
                </c:pt>
                <c:pt idx="16">
                  <c:v>7060.9687880000001</c:v>
                </c:pt>
                <c:pt idx="17">
                  <c:v>4589.6297119999999</c:v>
                </c:pt>
                <c:pt idx="18">
                  <c:v>3883.5328330000002</c:v>
                </c:pt>
                <c:pt idx="19">
                  <c:v>7625.8462909999998</c:v>
                </c:pt>
                <c:pt idx="20">
                  <c:v>4942.6781520000004</c:v>
                </c:pt>
                <c:pt idx="21">
                  <c:v>2118.2906360000002</c:v>
                </c:pt>
                <c:pt idx="22">
                  <c:v>1043.427602</c:v>
                </c:pt>
                <c:pt idx="23">
                  <c:v>2118.2906360000002</c:v>
                </c:pt>
                <c:pt idx="24">
                  <c:v>4236.5812729999998</c:v>
                </c:pt>
                <c:pt idx="25">
                  <c:v>4942.6781520000004</c:v>
                </c:pt>
                <c:pt idx="26">
                  <c:v>4589.6297119999999</c:v>
                </c:pt>
                <c:pt idx="27">
                  <c:v>3954.1425210000002</c:v>
                </c:pt>
                <c:pt idx="28">
                  <c:v>3389.2650180000001</c:v>
                </c:pt>
                <c:pt idx="29">
                  <c:v>3106.8262669999999</c:v>
                </c:pt>
                <c:pt idx="30">
                  <c:v>2824.3875149999999</c:v>
                </c:pt>
                <c:pt idx="31">
                  <c:v>2541.9487640000002</c:v>
                </c:pt>
                <c:pt idx="32">
                  <c:v>2259.5100120000002</c:v>
                </c:pt>
                <c:pt idx="33">
                  <c:v>1977.071261</c:v>
                </c:pt>
                <c:pt idx="34">
                  <c:v>282.43875150000002</c:v>
                </c:pt>
                <c:pt idx="35">
                  <c:v>1765.242197</c:v>
                </c:pt>
                <c:pt idx="36">
                  <c:v>4236.5812729999998</c:v>
                </c:pt>
                <c:pt idx="37">
                  <c:v>7060.9687880000001</c:v>
                </c:pt>
                <c:pt idx="38">
                  <c:v>9885.3563030000005</c:v>
                </c:pt>
                <c:pt idx="39">
                  <c:v>8826.2109849999997</c:v>
                </c:pt>
                <c:pt idx="40">
                  <c:v>8190.7237940000005</c:v>
                </c:pt>
                <c:pt idx="41">
                  <c:v>5309.8485280000004</c:v>
                </c:pt>
                <c:pt idx="42">
                  <c:v>4236.5812729999998</c:v>
                </c:pt>
                <c:pt idx="43">
                  <c:v>3954.1425210000002</c:v>
                </c:pt>
                <c:pt idx="44">
                  <c:v>3389.2650180000001</c:v>
                </c:pt>
                <c:pt idx="45">
                  <c:v>2541.9487640000002</c:v>
                </c:pt>
                <c:pt idx="46">
                  <c:v>1977.071261</c:v>
                </c:pt>
                <c:pt idx="47">
                  <c:v>1412.1937579999999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7-408C-9D09-2C17CE27CFBF}"/>
            </c:ext>
          </c:extLst>
        </c:ser>
        <c:ser>
          <c:idx val="1"/>
          <c:order val="1"/>
          <c:tx>
            <c:strRef>
              <c:f>Demand_Settlement_plot!$C$1</c:f>
              <c:strCache>
                <c:ptCount val="1"/>
                <c:pt idx="0">
                  <c:v>V2G at 50% scenario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Demand_Settlement_plot!$C$2:$C$49</c:f>
              <c:numCache>
                <c:formatCode>General</c:formatCode>
                <c:ptCount val="48"/>
                <c:pt idx="0">
                  <c:v>7054.2060609999999</c:v>
                </c:pt>
                <c:pt idx="1">
                  <c:v>8817.757576</c:v>
                </c:pt>
                <c:pt idx="2">
                  <c:v>9699.5333329999994</c:v>
                </c:pt>
                <c:pt idx="3">
                  <c:v>11463.084849999999</c:v>
                </c:pt>
                <c:pt idx="4">
                  <c:v>12344.86061</c:v>
                </c:pt>
                <c:pt idx="5">
                  <c:v>12785.74848</c:v>
                </c:pt>
                <c:pt idx="6">
                  <c:v>13667.524240000001</c:v>
                </c:pt>
                <c:pt idx="7">
                  <c:v>13887.96818</c:v>
                </c:pt>
                <c:pt idx="8">
                  <c:v>14505.652099999999</c:v>
                </c:pt>
                <c:pt idx="9">
                  <c:v>11463.084849999999</c:v>
                </c:pt>
                <c:pt idx="10">
                  <c:v>8817.757576</c:v>
                </c:pt>
                <c:pt idx="11">
                  <c:v>4408.878788</c:v>
                </c:pt>
                <c:pt idx="12">
                  <c:v>881.77575760000002</c:v>
                </c:pt>
                <c:pt idx="13">
                  <c:v>1763.5515150000001</c:v>
                </c:pt>
                <c:pt idx="14">
                  <c:v>2204.439394</c:v>
                </c:pt>
                <c:pt idx="15">
                  <c:v>3967.9909090000001</c:v>
                </c:pt>
                <c:pt idx="16">
                  <c:v>4408.878788</c:v>
                </c:pt>
                <c:pt idx="17">
                  <c:v>2865.7712120000001</c:v>
                </c:pt>
                <c:pt idx="18">
                  <c:v>2424.8833330000002</c:v>
                </c:pt>
                <c:pt idx="19">
                  <c:v>4761.5890909999998</c:v>
                </c:pt>
                <c:pt idx="20">
                  <c:v>3086.2151520000002</c:v>
                </c:pt>
                <c:pt idx="21">
                  <c:v>1322.663636</c:v>
                </c:pt>
                <c:pt idx="22">
                  <c:v>651.51765399999999</c:v>
                </c:pt>
                <c:pt idx="23">
                  <c:v>1322.663636</c:v>
                </c:pt>
                <c:pt idx="24">
                  <c:v>2645.3272729999999</c:v>
                </c:pt>
                <c:pt idx="25">
                  <c:v>3086.2151520000002</c:v>
                </c:pt>
                <c:pt idx="26">
                  <c:v>2865.7712120000001</c:v>
                </c:pt>
                <c:pt idx="27">
                  <c:v>2468.9721209999998</c:v>
                </c:pt>
                <c:pt idx="28">
                  <c:v>2116.2618179999999</c:v>
                </c:pt>
                <c:pt idx="29">
                  <c:v>1939.906667</c:v>
                </c:pt>
                <c:pt idx="30">
                  <c:v>1763.5515150000001</c:v>
                </c:pt>
                <c:pt idx="31">
                  <c:v>1587.1963639999999</c:v>
                </c:pt>
                <c:pt idx="32">
                  <c:v>1410.841212</c:v>
                </c:pt>
                <c:pt idx="33">
                  <c:v>1234.4860610000001</c:v>
                </c:pt>
                <c:pt idx="34">
                  <c:v>176.35515150000001</c:v>
                </c:pt>
                <c:pt idx="35">
                  <c:v>1102.219697</c:v>
                </c:pt>
                <c:pt idx="36">
                  <c:v>2645.3272729999999</c:v>
                </c:pt>
                <c:pt idx="37">
                  <c:v>4408.878788</c:v>
                </c:pt>
                <c:pt idx="38">
                  <c:v>6172.4303030000001</c:v>
                </c:pt>
                <c:pt idx="39">
                  <c:v>5511.0984850000004</c:v>
                </c:pt>
                <c:pt idx="40">
                  <c:v>5114.2993939999997</c:v>
                </c:pt>
                <c:pt idx="41">
                  <c:v>3315.4768479999998</c:v>
                </c:pt>
                <c:pt idx="42">
                  <c:v>2645.3272729999999</c:v>
                </c:pt>
                <c:pt idx="43">
                  <c:v>2468.9721209999998</c:v>
                </c:pt>
                <c:pt idx="44">
                  <c:v>2116.2618179999999</c:v>
                </c:pt>
                <c:pt idx="45">
                  <c:v>1587.1963639999999</c:v>
                </c:pt>
                <c:pt idx="46">
                  <c:v>1234.4860610000001</c:v>
                </c:pt>
                <c:pt idx="47">
                  <c:v>881.77575760000002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7-408C-9D09-2C17CE27CFBF}"/>
            </c:ext>
          </c:extLst>
        </c:ser>
        <c:ser>
          <c:idx val="2"/>
          <c:order val="2"/>
          <c:tx>
            <c:strRef>
              <c:f>Demand_Settlement_plot!$D$1</c:f>
              <c:strCache>
                <c:ptCount val="1"/>
                <c:pt idx="0">
                  <c:v>V2G at 30% scenario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Demand_Settlement_plot!$D$2:$D$49</c:f>
              <c:numCache>
                <c:formatCode>General</c:formatCode>
                <c:ptCount val="48"/>
                <c:pt idx="0">
                  <c:v>4231.278875</c:v>
                </c:pt>
                <c:pt idx="1">
                  <c:v>5289.098594</c:v>
                </c:pt>
                <c:pt idx="2">
                  <c:v>5818.0084530000004</c:v>
                </c:pt>
                <c:pt idx="3">
                  <c:v>6875.8281720000004</c:v>
                </c:pt>
                <c:pt idx="4">
                  <c:v>7404.7380320000002</c:v>
                </c:pt>
                <c:pt idx="5">
                  <c:v>7669.1929609999997</c:v>
                </c:pt>
                <c:pt idx="6">
                  <c:v>8198.1028210000004</c:v>
                </c:pt>
                <c:pt idx="7">
                  <c:v>8330.330285</c:v>
                </c:pt>
                <c:pt idx="8">
                  <c:v>8700.8316419999992</c:v>
                </c:pt>
                <c:pt idx="9">
                  <c:v>6875.8281720000004</c:v>
                </c:pt>
                <c:pt idx="10">
                  <c:v>5289.098594</c:v>
                </c:pt>
                <c:pt idx="11">
                  <c:v>2644.549297</c:v>
                </c:pt>
                <c:pt idx="12">
                  <c:v>528.90985939999996</c:v>
                </c:pt>
                <c:pt idx="13">
                  <c:v>1057.8197190000001</c:v>
                </c:pt>
                <c:pt idx="14">
                  <c:v>1322.2746480000001</c:v>
                </c:pt>
                <c:pt idx="15">
                  <c:v>2380.0943670000001</c:v>
                </c:pt>
                <c:pt idx="16">
                  <c:v>2644.549297</c:v>
                </c:pt>
                <c:pt idx="17">
                  <c:v>1718.9570430000001</c:v>
                </c:pt>
                <c:pt idx="18">
                  <c:v>1454.502113</c:v>
                </c:pt>
                <c:pt idx="19">
                  <c:v>2856.113241</c:v>
                </c:pt>
                <c:pt idx="20">
                  <c:v>1851.1845080000001</c:v>
                </c:pt>
                <c:pt idx="21">
                  <c:v>793.36478910000005</c:v>
                </c:pt>
                <c:pt idx="22">
                  <c:v>390.79562779999998</c:v>
                </c:pt>
                <c:pt idx="23">
                  <c:v>793.36478910000005</c:v>
                </c:pt>
                <c:pt idx="24">
                  <c:v>1586.7295779999999</c:v>
                </c:pt>
                <c:pt idx="25">
                  <c:v>1851.1845080000001</c:v>
                </c:pt>
                <c:pt idx="26">
                  <c:v>1718.9570430000001</c:v>
                </c:pt>
                <c:pt idx="27">
                  <c:v>1480.947606</c:v>
                </c:pt>
                <c:pt idx="28">
                  <c:v>1269.3836630000001</c:v>
                </c:pt>
                <c:pt idx="29">
                  <c:v>1163.6016910000001</c:v>
                </c:pt>
                <c:pt idx="30">
                  <c:v>1057.8197190000001</c:v>
                </c:pt>
                <c:pt idx="31">
                  <c:v>952.0377469</c:v>
                </c:pt>
                <c:pt idx="32">
                  <c:v>846.25577499999997</c:v>
                </c:pt>
                <c:pt idx="33">
                  <c:v>740.47380320000002</c:v>
                </c:pt>
                <c:pt idx="34">
                  <c:v>105.7819719</c:v>
                </c:pt>
                <c:pt idx="35">
                  <c:v>661.13732419999997</c:v>
                </c:pt>
                <c:pt idx="36">
                  <c:v>1586.7295779999999</c:v>
                </c:pt>
                <c:pt idx="37">
                  <c:v>2644.549297</c:v>
                </c:pt>
                <c:pt idx="38">
                  <c:v>3702.3690160000001</c:v>
                </c:pt>
                <c:pt idx="39">
                  <c:v>3305.6866209999998</c:v>
                </c:pt>
                <c:pt idx="40">
                  <c:v>3067.6771840000001</c:v>
                </c:pt>
                <c:pt idx="41">
                  <c:v>1988.701071</c:v>
                </c:pt>
                <c:pt idx="42">
                  <c:v>1586.7295779999999</c:v>
                </c:pt>
                <c:pt idx="43">
                  <c:v>1480.947606</c:v>
                </c:pt>
                <c:pt idx="44">
                  <c:v>1269.3836630000001</c:v>
                </c:pt>
                <c:pt idx="45">
                  <c:v>952.0377469</c:v>
                </c:pt>
                <c:pt idx="46">
                  <c:v>740.47380320000002</c:v>
                </c:pt>
                <c:pt idx="47">
                  <c:v>528.90985939999996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7-408C-9D09-2C17CE27CFBF}"/>
            </c:ext>
          </c:extLst>
        </c:ser>
        <c:ser>
          <c:idx val="3"/>
          <c:order val="3"/>
          <c:tx>
            <c:strRef>
              <c:f>Demand_Settlement_plot!$E$1</c:f>
              <c:strCache>
                <c:ptCount val="1"/>
                <c:pt idx="0">
                  <c:v>Forecasted Demand with 80% EV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Demand_Settlement_plot!$E$2:$E$49</c:f>
              <c:numCache>
                <c:formatCode>General</c:formatCode>
                <c:ptCount val="48"/>
                <c:pt idx="0">
                  <c:v>68777.505380000002</c:v>
                </c:pt>
                <c:pt idx="1">
                  <c:v>68618.560169999997</c:v>
                </c:pt>
                <c:pt idx="2">
                  <c:v>68345.612229999999</c:v>
                </c:pt>
                <c:pt idx="3">
                  <c:v>68153.908119999993</c:v>
                </c:pt>
                <c:pt idx="4">
                  <c:v>67823.614969999995</c:v>
                </c:pt>
                <c:pt idx="5">
                  <c:v>67473.562909999993</c:v>
                </c:pt>
                <c:pt idx="6">
                  <c:v>67180.116339999993</c:v>
                </c:pt>
                <c:pt idx="7">
                  <c:v>66939.960170000006</c:v>
                </c:pt>
                <c:pt idx="8">
                  <c:v>66838.667019999993</c:v>
                </c:pt>
                <c:pt idx="9">
                  <c:v>66830.039619999996</c:v>
                </c:pt>
                <c:pt idx="10">
                  <c:v>67226.587570000003</c:v>
                </c:pt>
                <c:pt idx="11">
                  <c:v>67865.001269999993</c:v>
                </c:pt>
                <c:pt idx="12">
                  <c:v>69534.793049999993</c:v>
                </c:pt>
                <c:pt idx="13">
                  <c:v>71021.927290000007</c:v>
                </c:pt>
                <c:pt idx="14">
                  <c:v>72840.423179999998</c:v>
                </c:pt>
                <c:pt idx="15">
                  <c:v>73925.272500000006</c:v>
                </c:pt>
                <c:pt idx="16">
                  <c:v>74957.68346</c:v>
                </c:pt>
                <c:pt idx="17">
                  <c:v>75407.795790000004</c:v>
                </c:pt>
                <c:pt idx="18">
                  <c:v>75782.908119999993</c:v>
                </c:pt>
                <c:pt idx="19">
                  <c:v>75757.373869999996</c:v>
                </c:pt>
                <c:pt idx="20">
                  <c:v>75625.713600000003</c:v>
                </c:pt>
                <c:pt idx="21">
                  <c:v>75470.108120000004</c:v>
                </c:pt>
                <c:pt idx="22">
                  <c:v>75377.751950000005</c:v>
                </c:pt>
                <c:pt idx="23">
                  <c:v>75331.184829999998</c:v>
                </c:pt>
                <c:pt idx="24">
                  <c:v>75510.773870000005</c:v>
                </c:pt>
                <c:pt idx="25">
                  <c:v>75417.028659999996</c:v>
                </c:pt>
                <c:pt idx="26">
                  <c:v>75245.877980000005</c:v>
                </c:pt>
                <c:pt idx="27">
                  <c:v>74946.669760000004</c:v>
                </c:pt>
                <c:pt idx="28">
                  <c:v>74881.557430000001</c:v>
                </c:pt>
                <c:pt idx="29">
                  <c:v>74846.36017</c:v>
                </c:pt>
                <c:pt idx="30">
                  <c:v>75072.308120000002</c:v>
                </c:pt>
                <c:pt idx="31">
                  <c:v>75646.738249999995</c:v>
                </c:pt>
                <c:pt idx="32">
                  <c:v>76535.557430000001</c:v>
                </c:pt>
                <c:pt idx="33">
                  <c:v>77604.453320000001</c:v>
                </c:pt>
                <c:pt idx="34">
                  <c:v>78576.387570000006</c:v>
                </c:pt>
                <c:pt idx="35">
                  <c:v>79116.519079999998</c:v>
                </c:pt>
                <c:pt idx="36">
                  <c:v>79333.151949999999</c:v>
                </c:pt>
                <c:pt idx="37">
                  <c:v>79226.297160000002</c:v>
                </c:pt>
                <c:pt idx="38">
                  <c:v>78852.820449999999</c:v>
                </c:pt>
                <c:pt idx="39">
                  <c:v>78242.675239999997</c:v>
                </c:pt>
                <c:pt idx="40">
                  <c:v>77550.519079999998</c:v>
                </c:pt>
                <c:pt idx="41">
                  <c:v>76733.930030000003</c:v>
                </c:pt>
                <c:pt idx="42">
                  <c:v>75792.801269999996</c:v>
                </c:pt>
                <c:pt idx="43">
                  <c:v>74655.436879999994</c:v>
                </c:pt>
                <c:pt idx="44">
                  <c:v>73382.491680000006</c:v>
                </c:pt>
                <c:pt idx="45">
                  <c:v>71973.949210000006</c:v>
                </c:pt>
                <c:pt idx="46">
                  <c:v>70505.842279999997</c:v>
                </c:pt>
                <c:pt idx="47">
                  <c:v>69402.122499999998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7-408C-9D09-2C17CE27CFBF}"/>
            </c:ext>
          </c:extLst>
        </c:ser>
        <c:ser>
          <c:idx val="4"/>
          <c:order val="4"/>
          <c:tx>
            <c:strRef>
              <c:f>Demand_Settlement_plot!$F$1</c:f>
              <c:strCache>
                <c:ptCount val="1"/>
                <c:pt idx="0">
                  <c:v>Forecasted Demand with 50% EV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Demand_Settlement_plot!$F$2:$F$49</c:f>
              <c:numCache>
                <c:formatCode>General</c:formatCode>
                <c:ptCount val="48"/>
                <c:pt idx="0">
                  <c:v>50944.882879999997</c:v>
                </c:pt>
                <c:pt idx="1">
                  <c:v>50785.937669999999</c:v>
                </c:pt>
                <c:pt idx="2">
                  <c:v>50512.989730000001</c:v>
                </c:pt>
                <c:pt idx="3">
                  <c:v>50321.285620000002</c:v>
                </c:pt>
                <c:pt idx="4">
                  <c:v>49990.992469999997</c:v>
                </c:pt>
                <c:pt idx="5">
                  <c:v>49640.940410000003</c:v>
                </c:pt>
                <c:pt idx="6">
                  <c:v>49347.493840000003</c:v>
                </c:pt>
                <c:pt idx="7">
                  <c:v>49107.337670000001</c:v>
                </c:pt>
                <c:pt idx="8">
                  <c:v>49006.044520000003</c:v>
                </c:pt>
                <c:pt idx="9">
                  <c:v>48997.417119999998</c:v>
                </c:pt>
                <c:pt idx="10">
                  <c:v>49393.965069999998</c:v>
                </c:pt>
                <c:pt idx="11">
                  <c:v>50032.378770000003</c:v>
                </c:pt>
                <c:pt idx="12">
                  <c:v>51702.170550000003</c:v>
                </c:pt>
                <c:pt idx="13">
                  <c:v>53189.304790000002</c:v>
                </c:pt>
                <c:pt idx="14">
                  <c:v>55007.80068</c:v>
                </c:pt>
                <c:pt idx="15">
                  <c:v>56092.65</c:v>
                </c:pt>
                <c:pt idx="16">
                  <c:v>57125.060960000003</c:v>
                </c:pt>
                <c:pt idx="17">
                  <c:v>57575.173289999999</c:v>
                </c:pt>
                <c:pt idx="18">
                  <c:v>57950.285620000002</c:v>
                </c:pt>
                <c:pt idx="19">
                  <c:v>57924.751369999998</c:v>
                </c:pt>
                <c:pt idx="20">
                  <c:v>57793.091099999998</c:v>
                </c:pt>
                <c:pt idx="21">
                  <c:v>57637.485619999999</c:v>
                </c:pt>
                <c:pt idx="22">
                  <c:v>57545.12945</c:v>
                </c:pt>
                <c:pt idx="23">
                  <c:v>57498.562330000001</c:v>
                </c:pt>
                <c:pt idx="24">
                  <c:v>57678.15137</c:v>
                </c:pt>
                <c:pt idx="25">
                  <c:v>57584.406159999999</c:v>
                </c:pt>
                <c:pt idx="26">
                  <c:v>57413.25548</c:v>
                </c:pt>
                <c:pt idx="27">
                  <c:v>57114.047259999999</c:v>
                </c:pt>
                <c:pt idx="28">
                  <c:v>57048.934930000003</c:v>
                </c:pt>
                <c:pt idx="29">
                  <c:v>57013.737670000002</c:v>
                </c:pt>
                <c:pt idx="30">
                  <c:v>57239.685619999997</c:v>
                </c:pt>
                <c:pt idx="31">
                  <c:v>57814.115749999997</c:v>
                </c:pt>
                <c:pt idx="32">
                  <c:v>58702.934930000003</c:v>
                </c:pt>
                <c:pt idx="33">
                  <c:v>59771.830820000003</c:v>
                </c:pt>
                <c:pt idx="34">
                  <c:v>60743.765070000001</c:v>
                </c:pt>
                <c:pt idx="35">
                  <c:v>61283.896580000001</c:v>
                </c:pt>
                <c:pt idx="36">
                  <c:v>61500.529450000002</c:v>
                </c:pt>
                <c:pt idx="37">
                  <c:v>61393.674659999997</c:v>
                </c:pt>
                <c:pt idx="38">
                  <c:v>61020.197950000002</c:v>
                </c:pt>
                <c:pt idx="39">
                  <c:v>60410.052739999999</c:v>
                </c:pt>
                <c:pt idx="40">
                  <c:v>59717.896580000001</c:v>
                </c:pt>
                <c:pt idx="41">
                  <c:v>58901.307529999998</c:v>
                </c:pt>
                <c:pt idx="42">
                  <c:v>57960.178769999999</c:v>
                </c:pt>
                <c:pt idx="43">
                  <c:v>56822.814380000003</c:v>
                </c:pt>
                <c:pt idx="44">
                  <c:v>55549.869180000002</c:v>
                </c:pt>
                <c:pt idx="45">
                  <c:v>54141.326710000001</c:v>
                </c:pt>
                <c:pt idx="46">
                  <c:v>52673.219779999999</c:v>
                </c:pt>
                <c:pt idx="47">
                  <c:v>51569.5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77-408C-9D09-2C17CE27CFBF}"/>
            </c:ext>
          </c:extLst>
        </c:ser>
        <c:ser>
          <c:idx val="5"/>
          <c:order val="5"/>
          <c:tx>
            <c:strRef>
              <c:f>Demand_Settlement_plot!$G$1</c:f>
              <c:strCache>
                <c:ptCount val="1"/>
                <c:pt idx="0">
                  <c:v>Forecasted Demand with 80% EV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Demand_Settlement_plot!$G$2:$G$49</c:f>
              <c:numCache>
                <c:formatCode>General</c:formatCode>
                <c:ptCount val="48"/>
                <c:pt idx="0">
                  <c:v>39081.551780000002</c:v>
                </c:pt>
                <c:pt idx="1">
                  <c:v>38922.606570000004</c:v>
                </c:pt>
                <c:pt idx="2">
                  <c:v>38649.658629999998</c:v>
                </c:pt>
                <c:pt idx="3">
                  <c:v>38457.954519999999</c:v>
                </c:pt>
                <c:pt idx="4">
                  <c:v>38127.661370000002</c:v>
                </c:pt>
                <c:pt idx="5">
                  <c:v>37777.60931</c:v>
                </c:pt>
                <c:pt idx="6">
                  <c:v>37484.16274</c:v>
                </c:pt>
                <c:pt idx="7">
                  <c:v>37244.006569999998</c:v>
                </c:pt>
                <c:pt idx="8">
                  <c:v>37142.71342</c:v>
                </c:pt>
                <c:pt idx="9">
                  <c:v>37134.086020000002</c:v>
                </c:pt>
                <c:pt idx="10">
                  <c:v>37530.633970000003</c:v>
                </c:pt>
                <c:pt idx="11">
                  <c:v>38169.04767</c:v>
                </c:pt>
                <c:pt idx="12">
                  <c:v>39838.839449999999</c:v>
                </c:pt>
                <c:pt idx="13">
                  <c:v>41325.973689999999</c:v>
                </c:pt>
                <c:pt idx="14">
                  <c:v>43144.469579999997</c:v>
                </c:pt>
                <c:pt idx="15">
                  <c:v>44229.318899999998</c:v>
                </c:pt>
                <c:pt idx="16">
                  <c:v>45261.729859999999</c:v>
                </c:pt>
                <c:pt idx="17">
                  <c:v>45711.842190000003</c:v>
                </c:pt>
                <c:pt idx="18">
                  <c:v>46086.954519999999</c:v>
                </c:pt>
                <c:pt idx="19">
                  <c:v>46061.420270000002</c:v>
                </c:pt>
                <c:pt idx="20">
                  <c:v>45929.760000000002</c:v>
                </c:pt>
                <c:pt idx="21">
                  <c:v>45774.154519999996</c:v>
                </c:pt>
                <c:pt idx="22">
                  <c:v>45681.798349999997</c:v>
                </c:pt>
                <c:pt idx="23">
                  <c:v>45635.231229999998</c:v>
                </c:pt>
                <c:pt idx="24">
                  <c:v>45814.820269999997</c:v>
                </c:pt>
                <c:pt idx="25">
                  <c:v>45721.075060000003</c:v>
                </c:pt>
                <c:pt idx="26">
                  <c:v>45549.924379999997</c:v>
                </c:pt>
                <c:pt idx="27">
                  <c:v>45250.716160000004</c:v>
                </c:pt>
                <c:pt idx="28">
                  <c:v>45185.60383</c:v>
                </c:pt>
                <c:pt idx="29">
                  <c:v>45150.406569999999</c:v>
                </c:pt>
                <c:pt idx="30">
                  <c:v>45376.354520000001</c:v>
                </c:pt>
                <c:pt idx="31">
                  <c:v>45950.784650000001</c:v>
                </c:pt>
                <c:pt idx="32">
                  <c:v>46839.60383</c:v>
                </c:pt>
                <c:pt idx="33">
                  <c:v>47908.49972</c:v>
                </c:pt>
                <c:pt idx="34">
                  <c:v>48880.433969999998</c:v>
                </c:pt>
                <c:pt idx="35">
                  <c:v>49420.565479999997</c:v>
                </c:pt>
                <c:pt idx="36">
                  <c:v>49637.198349999999</c:v>
                </c:pt>
                <c:pt idx="37">
                  <c:v>49530.343560000001</c:v>
                </c:pt>
                <c:pt idx="38">
                  <c:v>49156.866849999999</c:v>
                </c:pt>
                <c:pt idx="39">
                  <c:v>48546.721640000003</c:v>
                </c:pt>
                <c:pt idx="40">
                  <c:v>47854.565479999997</c:v>
                </c:pt>
                <c:pt idx="41">
                  <c:v>47037.976430000002</c:v>
                </c:pt>
                <c:pt idx="42">
                  <c:v>46096.847670000003</c:v>
                </c:pt>
                <c:pt idx="43">
                  <c:v>44959.48328</c:v>
                </c:pt>
                <c:pt idx="44">
                  <c:v>43686.538079999998</c:v>
                </c:pt>
                <c:pt idx="45">
                  <c:v>42277.995609999998</c:v>
                </c:pt>
                <c:pt idx="46">
                  <c:v>40809.888679999996</c:v>
                </c:pt>
                <c:pt idx="47">
                  <c:v>39706.168899999997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77-408C-9D09-2C17CE27CFBF}"/>
            </c:ext>
          </c:extLst>
        </c:ser>
        <c:ser>
          <c:idx val="6"/>
          <c:order val="6"/>
          <c:tx>
            <c:strRef>
              <c:f>Demand_Settlement_plot!$H$1</c:f>
              <c:strCache>
                <c:ptCount val="1"/>
                <c:pt idx="0">
                  <c:v>Forecasted_Wind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Demand_Settlement_plot!$H$2:$H$49</c:f>
              <c:numCache>
                <c:formatCode>General</c:formatCode>
                <c:ptCount val="48"/>
                <c:pt idx="0">
                  <c:v>21465.020956154702</c:v>
                </c:pt>
                <c:pt idx="1">
                  <c:v>21349.505006600601</c:v>
                </c:pt>
                <c:pt idx="2">
                  <c:v>21368.058076986803</c:v>
                </c:pt>
                <c:pt idx="3">
                  <c:v>21378.3000434444</c:v>
                </c:pt>
                <c:pt idx="4">
                  <c:v>21412.551865695899</c:v>
                </c:pt>
                <c:pt idx="5">
                  <c:v>21440.0456690963</c:v>
                </c:pt>
                <c:pt idx="6">
                  <c:v>21456.0382478682</c:v>
                </c:pt>
                <c:pt idx="7">
                  <c:v>21464.4333023416</c:v>
                </c:pt>
                <c:pt idx="8">
                  <c:v>21497.6777180563</c:v>
                </c:pt>
                <c:pt idx="9">
                  <c:v>21523.702386923902</c:v>
                </c:pt>
                <c:pt idx="10">
                  <c:v>21539.820891512802</c:v>
                </c:pt>
                <c:pt idx="11">
                  <c:v>21548.257921258602</c:v>
                </c:pt>
                <c:pt idx="12">
                  <c:v>21543.7245918429</c:v>
                </c:pt>
                <c:pt idx="13">
                  <c:v>21531.341886494702</c:v>
                </c:pt>
                <c:pt idx="14">
                  <c:v>21623.771436246901</c:v>
                </c:pt>
                <c:pt idx="15">
                  <c:v>21709.1071649691</c:v>
                </c:pt>
                <c:pt idx="16">
                  <c:v>22207.311672693599</c:v>
                </c:pt>
                <c:pt idx="17">
                  <c:v>22698.380384115699</c:v>
                </c:pt>
                <c:pt idx="18">
                  <c:v>23256.7354571422</c:v>
                </c:pt>
                <c:pt idx="19">
                  <c:v>23808.080659683401</c:v>
                </c:pt>
                <c:pt idx="20">
                  <c:v>24428.349259451301</c:v>
                </c:pt>
                <c:pt idx="21">
                  <c:v>25041.398112371997</c:v>
                </c:pt>
                <c:pt idx="22">
                  <c:v>25501.7409244214</c:v>
                </c:pt>
                <c:pt idx="23">
                  <c:v>25954.444236899999</c:v>
                </c:pt>
                <c:pt idx="24">
                  <c:v>26260.4439724558</c:v>
                </c:pt>
                <c:pt idx="25">
                  <c:v>26559.475812798701</c:v>
                </c:pt>
                <c:pt idx="26">
                  <c:v>26802.428689259199</c:v>
                </c:pt>
                <c:pt idx="27">
                  <c:v>27038.035893055399</c:v>
                </c:pt>
                <c:pt idx="28">
                  <c:v>26997.9914832172</c:v>
                </c:pt>
                <c:pt idx="29">
                  <c:v>26950.559425442501</c:v>
                </c:pt>
                <c:pt idx="30">
                  <c:v>26669.493001672701</c:v>
                </c:pt>
                <c:pt idx="31">
                  <c:v>26380.829053604499</c:v>
                </c:pt>
                <c:pt idx="32">
                  <c:v>25981.182485397901</c:v>
                </c:pt>
                <c:pt idx="33">
                  <c:v>25574.442096161198</c:v>
                </c:pt>
                <c:pt idx="34">
                  <c:v>25136.2202526492</c:v>
                </c:pt>
                <c:pt idx="35">
                  <c:v>24690.358909566403</c:v>
                </c:pt>
                <c:pt idx="36">
                  <c:v>24219.690180514699</c:v>
                </c:pt>
                <c:pt idx="37">
                  <c:v>23741.423927164502</c:v>
                </c:pt>
                <c:pt idx="38">
                  <c:v>23318.187255887602</c:v>
                </c:pt>
                <c:pt idx="39">
                  <c:v>22887.604911946401</c:v>
                </c:pt>
                <c:pt idx="40">
                  <c:v>22594.491585007301</c:v>
                </c:pt>
                <c:pt idx="41">
                  <c:v>22293.822709042099</c:v>
                </c:pt>
                <c:pt idx="42">
                  <c:v>22149.721599005999</c:v>
                </c:pt>
                <c:pt idx="43">
                  <c:v>21997.939014126798</c:v>
                </c:pt>
                <c:pt idx="44">
                  <c:v>21947.610662558702</c:v>
                </c:pt>
                <c:pt idx="45">
                  <c:v>21889.8526877816</c:v>
                </c:pt>
                <c:pt idx="46">
                  <c:v>21634.520680789999</c:v>
                </c:pt>
                <c:pt idx="47">
                  <c:v>21496.7581828314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77-408C-9D09-2C17CE27CFBF}"/>
            </c:ext>
          </c:extLst>
        </c:ser>
        <c:ser>
          <c:idx val="7"/>
          <c:order val="7"/>
          <c:tx>
            <c:strRef>
              <c:f>Demand_Settlement_plot!$I$1</c:f>
              <c:strCache>
                <c:ptCount val="1"/>
                <c:pt idx="0">
                  <c:v>Forecasted_Solar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Demand_Settlement_plot!$A$2:$A$49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Demand_Settlement_plot!$I$2:$I$49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0.80118134975492994</c:v>
                </c:pt>
                <c:pt idx="10">
                  <c:v>34.733567927610899</c:v>
                </c:pt>
                <c:pt idx="11">
                  <c:v>220.34058062083724</c:v>
                </c:pt>
                <c:pt idx="12">
                  <c:v>664.36785220560535</c:v>
                </c:pt>
                <c:pt idx="13">
                  <c:v>1479.1064471534476</c:v>
                </c:pt>
                <c:pt idx="14">
                  <c:v>2764.4683926102821</c:v>
                </c:pt>
                <c:pt idx="15">
                  <c:v>4537.9540027648654</c:v>
                </c:pt>
                <c:pt idx="16">
                  <c:v>6801.6526329018443</c:v>
                </c:pt>
                <c:pt idx="17">
                  <c:v>9526.5332411712752</c:v>
                </c:pt>
                <c:pt idx="18">
                  <c:v>12491.831092120125</c:v>
                </c:pt>
                <c:pt idx="19">
                  <c:v>15350.854593439724</c:v>
                </c:pt>
                <c:pt idx="20">
                  <c:v>17939.063089103925</c:v>
                </c:pt>
                <c:pt idx="21">
                  <c:v>20156.560261405051</c:v>
                </c:pt>
                <c:pt idx="22">
                  <c:v>21914.289305014427</c:v>
                </c:pt>
                <c:pt idx="23">
                  <c:v>23114.144778182701</c:v>
                </c:pt>
                <c:pt idx="24">
                  <c:v>23732.185497046648</c:v>
                </c:pt>
                <c:pt idx="25">
                  <c:v>23799.594696493648</c:v>
                </c:pt>
                <c:pt idx="26">
                  <c:v>23368.496292572549</c:v>
                </c:pt>
                <c:pt idx="27">
                  <c:v>22548.055171547097</c:v>
                </c:pt>
                <c:pt idx="28">
                  <c:v>21242.428050772873</c:v>
                </c:pt>
                <c:pt idx="29">
                  <c:v>19418.358049516122</c:v>
                </c:pt>
                <c:pt idx="30">
                  <c:v>17276.04624858615</c:v>
                </c:pt>
                <c:pt idx="31">
                  <c:v>15060.984039210751</c:v>
                </c:pt>
                <c:pt idx="32">
                  <c:v>12868.826190775424</c:v>
                </c:pt>
                <c:pt idx="33">
                  <c:v>10572.986050018875</c:v>
                </c:pt>
                <c:pt idx="34">
                  <c:v>8328.8142516024</c:v>
                </c:pt>
                <c:pt idx="35">
                  <c:v>6308.3919819027296</c:v>
                </c:pt>
                <c:pt idx="36">
                  <c:v>4568.7759205730772</c:v>
                </c:pt>
                <c:pt idx="37">
                  <c:v>3086.6061329646823</c:v>
                </c:pt>
                <c:pt idx="38">
                  <c:v>1867.9464622345124</c:v>
                </c:pt>
                <c:pt idx="39">
                  <c:v>974.83347995475754</c:v>
                </c:pt>
                <c:pt idx="40">
                  <c:v>410.4562020862133</c:v>
                </c:pt>
                <c:pt idx="41">
                  <c:v>110.35880356918425</c:v>
                </c:pt>
                <c:pt idx="42">
                  <c:v>12.0020108080935</c:v>
                </c:pt>
                <c:pt idx="43">
                  <c:v>1.7908759582757325</c:v>
                </c:pt>
                <c:pt idx="44">
                  <c:v>0.81689078798542503</c:v>
                </c:pt>
                <c:pt idx="45">
                  <c:v>6.2837752921955467E-2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77-408C-9D09-2C17CE27C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800223"/>
        <c:axId val="2136805215"/>
      </c:areaChart>
      <c:catAx>
        <c:axId val="2136800223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05215"/>
        <c:crosses val="autoZero"/>
        <c:auto val="1"/>
        <c:lblAlgn val="ctr"/>
        <c:lblOffset val="100"/>
        <c:noMultiLvlLbl val="0"/>
      </c:catAx>
      <c:valAx>
        <c:axId val="2136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00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'Avg Trip'!$C$1</c:f>
              <c:strCache>
                <c:ptCount val="1"/>
                <c:pt idx="0">
                  <c:v>average_car_trips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Trip'!$A$2:$B$43</c:f>
              <c:multiLvlStrCache>
                <c:ptCount val="42"/>
                <c:lvl>
                  <c:pt idx="0">
                    <c:v>17-20</c:v>
                  </c:pt>
                  <c:pt idx="1">
                    <c:v>21-29</c:v>
                  </c:pt>
                  <c:pt idx="2">
                    <c:v>30-39</c:v>
                  </c:pt>
                  <c:pt idx="3">
                    <c:v>40-49</c:v>
                  </c:pt>
                  <c:pt idx="4">
                    <c:v>50-59</c:v>
                  </c:pt>
                  <c:pt idx="5">
                    <c:v>60-69</c:v>
                  </c:pt>
                  <c:pt idx="6">
                    <c:v>70+</c:v>
                  </c:pt>
                  <c:pt idx="7">
                    <c:v>17-20</c:v>
                  </c:pt>
                  <c:pt idx="8">
                    <c:v>21-29</c:v>
                  </c:pt>
                  <c:pt idx="9">
                    <c:v>30-39</c:v>
                  </c:pt>
                  <c:pt idx="10">
                    <c:v>40-49</c:v>
                  </c:pt>
                  <c:pt idx="11">
                    <c:v>50-59</c:v>
                  </c:pt>
                  <c:pt idx="12">
                    <c:v>60-69</c:v>
                  </c:pt>
                  <c:pt idx="13">
                    <c:v>70+</c:v>
                  </c:pt>
                  <c:pt idx="14">
                    <c:v>17-20</c:v>
                  </c:pt>
                  <c:pt idx="15">
                    <c:v>21-29</c:v>
                  </c:pt>
                  <c:pt idx="16">
                    <c:v>30-39</c:v>
                  </c:pt>
                  <c:pt idx="17">
                    <c:v>40-49</c:v>
                  </c:pt>
                  <c:pt idx="18">
                    <c:v>50-59</c:v>
                  </c:pt>
                  <c:pt idx="19">
                    <c:v>60-69</c:v>
                  </c:pt>
                  <c:pt idx="20">
                    <c:v>70+</c:v>
                  </c:pt>
                  <c:pt idx="21">
                    <c:v>17-20</c:v>
                  </c:pt>
                  <c:pt idx="22">
                    <c:v>21-29</c:v>
                  </c:pt>
                  <c:pt idx="23">
                    <c:v>30-39</c:v>
                  </c:pt>
                  <c:pt idx="24">
                    <c:v>40-49</c:v>
                  </c:pt>
                  <c:pt idx="25">
                    <c:v>50-59</c:v>
                  </c:pt>
                  <c:pt idx="26">
                    <c:v>60-69</c:v>
                  </c:pt>
                  <c:pt idx="27">
                    <c:v>70+</c:v>
                  </c:pt>
                  <c:pt idx="28">
                    <c:v>17-20</c:v>
                  </c:pt>
                  <c:pt idx="29">
                    <c:v>21-29</c:v>
                  </c:pt>
                  <c:pt idx="30">
                    <c:v>30-39</c:v>
                  </c:pt>
                  <c:pt idx="31">
                    <c:v>40-49</c:v>
                  </c:pt>
                  <c:pt idx="32">
                    <c:v>50-59</c:v>
                  </c:pt>
                  <c:pt idx="33">
                    <c:v>60-69</c:v>
                  </c:pt>
                  <c:pt idx="34">
                    <c:v>70+</c:v>
                  </c:pt>
                  <c:pt idx="35">
                    <c:v>17-20</c:v>
                  </c:pt>
                  <c:pt idx="36">
                    <c:v>21-29</c:v>
                  </c:pt>
                  <c:pt idx="37">
                    <c:v>30-39</c:v>
                  </c:pt>
                  <c:pt idx="38">
                    <c:v>40-49</c:v>
                  </c:pt>
                  <c:pt idx="39">
                    <c:v>50-59</c:v>
                  </c:pt>
                  <c:pt idx="40">
                    <c:v>60-69</c:v>
                  </c:pt>
                  <c:pt idx="41">
                    <c:v>70+</c:v>
                  </c:pt>
                </c:lvl>
                <c:lvl>
                  <c:pt idx="0">
                    <c:v>2020</c:v>
                  </c:pt>
                  <c:pt idx="7">
                    <c:v>2019</c:v>
                  </c:pt>
                  <c:pt idx="14">
                    <c:v>2018</c:v>
                  </c:pt>
                  <c:pt idx="21">
                    <c:v>2017</c:v>
                  </c:pt>
                  <c:pt idx="28">
                    <c:v>2016</c:v>
                  </c:pt>
                  <c:pt idx="35">
                    <c:v>2015</c:v>
                  </c:pt>
                </c:lvl>
              </c:multiLvlStrCache>
            </c:multiLvlStrRef>
          </c:cat>
          <c:val>
            <c:numRef>
              <c:f>'Avg Trip'!$C$2:$C$43</c:f>
              <c:numCache>
                <c:formatCode>General</c:formatCode>
                <c:ptCount val="42"/>
                <c:pt idx="0">
                  <c:v>124</c:v>
                </c:pt>
                <c:pt idx="1">
                  <c:v>259</c:v>
                </c:pt>
                <c:pt idx="2">
                  <c:v>423</c:v>
                </c:pt>
                <c:pt idx="3">
                  <c:v>473</c:v>
                </c:pt>
                <c:pt idx="4">
                  <c:v>461</c:v>
                </c:pt>
                <c:pt idx="5">
                  <c:v>412</c:v>
                </c:pt>
                <c:pt idx="6">
                  <c:v>273</c:v>
                </c:pt>
                <c:pt idx="7">
                  <c:v>172</c:v>
                </c:pt>
                <c:pt idx="8">
                  <c:v>320</c:v>
                </c:pt>
                <c:pt idx="9">
                  <c:v>533</c:v>
                </c:pt>
                <c:pt idx="10">
                  <c:v>634</c:v>
                </c:pt>
                <c:pt idx="11">
                  <c:v>584</c:v>
                </c:pt>
                <c:pt idx="12">
                  <c:v>524</c:v>
                </c:pt>
                <c:pt idx="13">
                  <c:v>360</c:v>
                </c:pt>
                <c:pt idx="14">
                  <c:v>201</c:v>
                </c:pt>
                <c:pt idx="15">
                  <c:v>356</c:v>
                </c:pt>
                <c:pt idx="16">
                  <c:v>554</c:v>
                </c:pt>
                <c:pt idx="17">
                  <c:v>648</c:v>
                </c:pt>
                <c:pt idx="18">
                  <c:v>593</c:v>
                </c:pt>
                <c:pt idx="19">
                  <c:v>541</c:v>
                </c:pt>
                <c:pt idx="20">
                  <c:v>369</c:v>
                </c:pt>
                <c:pt idx="21">
                  <c:v>155</c:v>
                </c:pt>
                <c:pt idx="22">
                  <c:v>384</c:v>
                </c:pt>
                <c:pt idx="23">
                  <c:v>520</c:v>
                </c:pt>
                <c:pt idx="24">
                  <c:v>640</c:v>
                </c:pt>
                <c:pt idx="25">
                  <c:v>617</c:v>
                </c:pt>
                <c:pt idx="26">
                  <c:v>526</c:v>
                </c:pt>
                <c:pt idx="27">
                  <c:v>350</c:v>
                </c:pt>
                <c:pt idx="28">
                  <c:v>168</c:v>
                </c:pt>
                <c:pt idx="29">
                  <c:v>352</c:v>
                </c:pt>
                <c:pt idx="30">
                  <c:v>532</c:v>
                </c:pt>
                <c:pt idx="31">
                  <c:v>643</c:v>
                </c:pt>
                <c:pt idx="32">
                  <c:v>613</c:v>
                </c:pt>
                <c:pt idx="33">
                  <c:v>544</c:v>
                </c:pt>
                <c:pt idx="34">
                  <c:v>335</c:v>
                </c:pt>
                <c:pt idx="35">
                  <c:v>176</c:v>
                </c:pt>
                <c:pt idx="36">
                  <c:v>337</c:v>
                </c:pt>
                <c:pt idx="37">
                  <c:v>532</c:v>
                </c:pt>
                <c:pt idx="38">
                  <c:v>638</c:v>
                </c:pt>
                <c:pt idx="39">
                  <c:v>586</c:v>
                </c:pt>
                <c:pt idx="40">
                  <c:v>511</c:v>
                </c:pt>
                <c:pt idx="41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313-91CD-7978C81CF25F}"/>
            </c:ext>
          </c:extLst>
        </c:ser>
        <c:ser>
          <c:idx val="1"/>
          <c:order val="1"/>
          <c:tx>
            <c:strRef>
              <c:f>'Avg Trip'!$D$1</c:f>
              <c:strCache>
                <c:ptCount val="1"/>
                <c:pt idx="0">
                  <c:v>average_miles_covered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'Avg Trip'!$A$2:$B$43</c:f>
              <c:multiLvlStrCache>
                <c:ptCount val="42"/>
                <c:lvl>
                  <c:pt idx="0">
                    <c:v>17-20</c:v>
                  </c:pt>
                  <c:pt idx="1">
                    <c:v>21-29</c:v>
                  </c:pt>
                  <c:pt idx="2">
                    <c:v>30-39</c:v>
                  </c:pt>
                  <c:pt idx="3">
                    <c:v>40-49</c:v>
                  </c:pt>
                  <c:pt idx="4">
                    <c:v>50-59</c:v>
                  </c:pt>
                  <c:pt idx="5">
                    <c:v>60-69</c:v>
                  </c:pt>
                  <c:pt idx="6">
                    <c:v>70+</c:v>
                  </c:pt>
                  <c:pt idx="7">
                    <c:v>17-20</c:v>
                  </c:pt>
                  <c:pt idx="8">
                    <c:v>21-29</c:v>
                  </c:pt>
                  <c:pt idx="9">
                    <c:v>30-39</c:v>
                  </c:pt>
                  <c:pt idx="10">
                    <c:v>40-49</c:v>
                  </c:pt>
                  <c:pt idx="11">
                    <c:v>50-59</c:v>
                  </c:pt>
                  <c:pt idx="12">
                    <c:v>60-69</c:v>
                  </c:pt>
                  <c:pt idx="13">
                    <c:v>70+</c:v>
                  </c:pt>
                  <c:pt idx="14">
                    <c:v>17-20</c:v>
                  </c:pt>
                  <c:pt idx="15">
                    <c:v>21-29</c:v>
                  </c:pt>
                  <c:pt idx="16">
                    <c:v>30-39</c:v>
                  </c:pt>
                  <c:pt idx="17">
                    <c:v>40-49</c:v>
                  </c:pt>
                  <c:pt idx="18">
                    <c:v>50-59</c:v>
                  </c:pt>
                  <c:pt idx="19">
                    <c:v>60-69</c:v>
                  </c:pt>
                  <c:pt idx="20">
                    <c:v>70+</c:v>
                  </c:pt>
                  <c:pt idx="21">
                    <c:v>17-20</c:v>
                  </c:pt>
                  <c:pt idx="22">
                    <c:v>21-29</c:v>
                  </c:pt>
                  <c:pt idx="23">
                    <c:v>30-39</c:v>
                  </c:pt>
                  <c:pt idx="24">
                    <c:v>40-49</c:v>
                  </c:pt>
                  <c:pt idx="25">
                    <c:v>50-59</c:v>
                  </c:pt>
                  <c:pt idx="26">
                    <c:v>60-69</c:v>
                  </c:pt>
                  <c:pt idx="27">
                    <c:v>70+</c:v>
                  </c:pt>
                  <c:pt idx="28">
                    <c:v>17-20</c:v>
                  </c:pt>
                  <c:pt idx="29">
                    <c:v>21-29</c:v>
                  </c:pt>
                  <c:pt idx="30">
                    <c:v>30-39</c:v>
                  </c:pt>
                  <c:pt idx="31">
                    <c:v>40-49</c:v>
                  </c:pt>
                  <c:pt idx="32">
                    <c:v>50-59</c:v>
                  </c:pt>
                  <c:pt idx="33">
                    <c:v>60-69</c:v>
                  </c:pt>
                  <c:pt idx="34">
                    <c:v>70+</c:v>
                  </c:pt>
                  <c:pt idx="35">
                    <c:v>17-20</c:v>
                  </c:pt>
                  <c:pt idx="36">
                    <c:v>21-29</c:v>
                  </c:pt>
                  <c:pt idx="37">
                    <c:v>30-39</c:v>
                  </c:pt>
                  <c:pt idx="38">
                    <c:v>40-49</c:v>
                  </c:pt>
                  <c:pt idx="39">
                    <c:v>50-59</c:v>
                  </c:pt>
                  <c:pt idx="40">
                    <c:v>60-69</c:v>
                  </c:pt>
                  <c:pt idx="41">
                    <c:v>70+</c:v>
                  </c:pt>
                </c:lvl>
                <c:lvl>
                  <c:pt idx="0">
                    <c:v>2020</c:v>
                  </c:pt>
                  <c:pt idx="7">
                    <c:v>2019</c:v>
                  </c:pt>
                  <c:pt idx="14">
                    <c:v>2018</c:v>
                  </c:pt>
                  <c:pt idx="21">
                    <c:v>2017</c:v>
                  </c:pt>
                  <c:pt idx="28">
                    <c:v>2016</c:v>
                  </c:pt>
                  <c:pt idx="35">
                    <c:v>2015</c:v>
                  </c:pt>
                </c:lvl>
              </c:multiLvlStrCache>
            </c:multiLvlStrRef>
          </c:cat>
          <c:val>
            <c:numRef>
              <c:f>'Avg Trip'!$D$2:$D$43</c:f>
              <c:numCache>
                <c:formatCode>#,##0</c:formatCode>
                <c:ptCount val="42"/>
                <c:pt idx="0" formatCode="General">
                  <c:v>986</c:v>
                </c:pt>
                <c:pt idx="1">
                  <c:v>2195</c:v>
                </c:pt>
                <c:pt idx="2">
                  <c:v>3262</c:v>
                </c:pt>
                <c:pt idx="3">
                  <c:v>3904</c:v>
                </c:pt>
                <c:pt idx="4">
                  <c:v>3819</c:v>
                </c:pt>
                <c:pt idx="5">
                  <c:v>3266</c:v>
                </c:pt>
                <c:pt idx="6">
                  <c:v>1665</c:v>
                </c:pt>
                <c:pt idx="7">
                  <c:v>1281</c:v>
                </c:pt>
                <c:pt idx="8">
                  <c:v>2973</c:v>
                </c:pt>
                <c:pt idx="9">
                  <c:v>4569</c:v>
                </c:pt>
                <c:pt idx="10">
                  <c:v>5316</c:v>
                </c:pt>
                <c:pt idx="11">
                  <c:v>5431</c:v>
                </c:pt>
                <c:pt idx="12">
                  <c:v>4205</c:v>
                </c:pt>
                <c:pt idx="13">
                  <c:v>2381</c:v>
                </c:pt>
                <c:pt idx="14">
                  <c:v>1567</c:v>
                </c:pt>
                <c:pt idx="15">
                  <c:v>3342</c:v>
                </c:pt>
                <c:pt idx="16">
                  <c:v>4325</c:v>
                </c:pt>
                <c:pt idx="17">
                  <c:v>5405</c:v>
                </c:pt>
                <c:pt idx="18">
                  <c:v>5440</c:v>
                </c:pt>
                <c:pt idx="19">
                  <c:v>4286</c:v>
                </c:pt>
                <c:pt idx="20">
                  <c:v>2412</c:v>
                </c:pt>
                <c:pt idx="21">
                  <c:v>1248</c:v>
                </c:pt>
                <c:pt idx="22">
                  <c:v>3626</c:v>
                </c:pt>
                <c:pt idx="23">
                  <c:v>4585</c:v>
                </c:pt>
                <c:pt idx="24">
                  <c:v>5451</c:v>
                </c:pt>
                <c:pt idx="25">
                  <c:v>5590</c:v>
                </c:pt>
                <c:pt idx="26">
                  <c:v>3929</c:v>
                </c:pt>
                <c:pt idx="27">
                  <c:v>2210</c:v>
                </c:pt>
                <c:pt idx="28">
                  <c:v>1311</c:v>
                </c:pt>
                <c:pt idx="29">
                  <c:v>3376</c:v>
                </c:pt>
                <c:pt idx="30">
                  <c:v>4478</c:v>
                </c:pt>
                <c:pt idx="31">
                  <c:v>5554</c:v>
                </c:pt>
                <c:pt idx="32">
                  <c:v>5712</c:v>
                </c:pt>
                <c:pt idx="33">
                  <c:v>4296</c:v>
                </c:pt>
                <c:pt idx="34">
                  <c:v>2045</c:v>
                </c:pt>
                <c:pt idx="35">
                  <c:v>1307</c:v>
                </c:pt>
                <c:pt idx="36">
                  <c:v>3136</c:v>
                </c:pt>
                <c:pt idx="37">
                  <c:v>4624</c:v>
                </c:pt>
                <c:pt idx="38">
                  <c:v>5720</c:v>
                </c:pt>
                <c:pt idx="39">
                  <c:v>5409</c:v>
                </c:pt>
                <c:pt idx="40">
                  <c:v>4130</c:v>
                </c:pt>
                <c:pt idx="41">
                  <c:v>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313-91CD-7978C81C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621008"/>
        <c:axId val="460608528"/>
      </c:barChart>
      <c:catAx>
        <c:axId val="46062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08528"/>
        <c:crosses val="autoZero"/>
        <c:auto val="1"/>
        <c:lblAlgn val="ctr"/>
        <c:lblOffset val="100"/>
        <c:noMultiLvlLbl val="0"/>
      </c:catAx>
      <c:valAx>
        <c:axId val="4606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3D-4005-8829-C1FCF3200751}"/>
              </c:ext>
            </c:extLst>
          </c:dPt>
          <c:dLbls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3D-4005-8829-C1FCF32007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VaR!$C$3:$C$113</c:f>
              <c:numCache>
                <c:formatCode>General</c:formatCode>
                <c:ptCount val="111"/>
                <c:pt idx="0">
                  <c:v>0.31893361730799524</c:v>
                </c:pt>
                <c:pt idx="1">
                  <c:v>5.9832658490863588</c:v>
                </c:pt>
                <c:pt idx="2">
                  <c:v>6.0660361191495102</c:v>
                </c:pt>
                <c:pt idx="3">
                  <c:v>6.0784000000000002</c:v>
                </c:pt>
                <c:pt idx="4">
                  <c:v>6.0872099999999998</c:v>
                </c:pt>
                <c:pt idx="5">
                  <c:v>6.0979000000000001</c:v>
                </c:pt>
                <c:pt idx="6">
                  <c:v>6.1478700000000002</c:v>
                </c:pt>
                <c:pt idx="7">
                  <c:v>6.1785699999999997</c:v>
                </c:pt>
                <c:pt idx="8">
                  <c:v>6.3592676123163505</c:v>
                </c:pt>
                <c:pt idx="9">
                  <c:v>6.377315300176261</c:v>
                </c:pt>
                <c:pt idx="10">
                  <c:v>6.4951820313861939</c:v>
                </c:pt>
                <c:pt idx="11">
                  <c:v>6.5541252629586566</c:v>
                </c:pt>
                <c:pt idx="12">
                  <c:v>6.5707514501549413</c:v>
                </c:pt>
                <c:pt idx="13">
                  <c:v>6.6240486901194773</c:v>
                </c:pt>
                <c:pt idx="14">
                  <c:v>6.679727508729985</c:v>
                </c:pt>
                <c:pt idx="15">
                  <c:v>6.7008303681811761</c:v>
                </c:pt>
                <c:pt idx="16">
                  <c:v>6.7071397639849542</c:v>
                </c:pt>
                <c:pt idx="17">
                  <c:v>6.7206807596478884</c:v>
                </c:pt>
                <c:pt idx="18">
                  <c:v>6.7734878503342726</c:v>
                </c:pt>
                <c:pt idx="19">
                  <c:v>6.8075305788152676</c:v>
                </c:pt>
                <c:pt idx="20">
                  <c:v>6.8841890801930328</c:v>
                </c:pt>
                <c:pt idx="21">
                  <c:v>6.8979703341298313</c:v>
                </c:pt>
                <c:pt idx="22">
                  <c:v>6.9499645034597739</c:v>
                </c:pt>
                <c:pt idx="23">
                  <c:v>7.0272324357104914</c:v>
                </c:pt>
                <c:pt idx="24">
                  <c:v>7.0360909856516525</c:v>
                </c:pt>
                <c:pt idx="25">
                  <c:v>7.0363182100801618</c:v>
                </c:pt>
                <c:pt idx="26">
                  <c:v>7.1195768344587584</c:v>
                </c:pt>
                <c:pt idx="27">
                  <c:v>7.1266449154743956</c:v>
                </c:pt>
                <c:pt idx="28">
                  <c:v>7.1470014990161976</c:v>
                </c:pt>
                <c:pt idx="29">
                  <c:v>7.1471524682275804</c:v>
                </c:pt>
                <c:pt idx="30">
                  <c:v>7.1651951977818555</c:v>
                </c:pt>
                <c:pt idx="31">
                  <c:v>7.1866668579184374</c:v>
                </c:pt>
                <c:pt idx="32">
                  <c:v>7.1994483166200673</c:v>
                </c:pt>
                <c:pt idx="33">
                  <c:v>7.3637855103960348</c:v>
                </c:pt>
                <c:pt idx="34">
                  <c:v>7.3983572637424091</c:v>
                </c:pt>
                <c:pt idx="35">
                  <c:v>7.4865199036845169</c:v>
                </c:pt>
                <c:pt idx="36">
                  <c:v>7.5133102270259258</c:v>
                </c:pt>
                <c:pt idx="37">
                  <c:v>7.5898523979213293</c:v>
                </c:pt>
                <c:pt idx="38">
                  <c:v>7.5968311687970482</c:v>
                </c:pt>
                <c:pt idx="39">
                  <c:v>7.6144986103277459</c:v>
                </c:pt>
                <c:pt idx="40">
                  <c:v>7.6199433760398474</c:v>
                </c:pt>
                <c:pt idx="41">
                  <c:v>7.6199931525930387</c:v>
                </c:pt>
                <c:pt idx="42">
                  <c:v>7.6298423079761832</c:v>
                </c:pt>
                <c:pt idx="43">
                  <c:v>7.7104375600599049</c:v>
                </c:pt>
                <c:pt idx="44">
                  <c:v>7.7869086532156278</c:v>
                </c:pt>
                <c:pt idx="45">
                  <c:v>7.8652748578035716</c:v>
                </c:pt>
                <c:pt idx="46">
                  <c:v>7.9183200164968781</c:v>
                </c:pt>
                <c:pt idx="47">
                  <c:v>7.9561373692702482</c:v>
                </c:pt>
                <c:pt idx="48">
                  <c:v>7.9691729300418439</c:v>
                </c:pt>
                <c:pt idx="49">
                  <c:v>8.0009679060800156</c:v>
                </c:pt>
                <c:pt idx="50">
                  <c:v>8.0080704483188434</c:v>
                </c:pt>
                <c:pt idx="51">
                  <c:v>8.0095470172946062</c:v>
                </c:pt>
                <c:pt idx="52">
                  <c:v>8.0527254923448819</c:v>
                </c:pt>
                <c:pt idx="53">
                  <c:v>8.1021866683835562</c:v>
                </c:pt>
                <c:pt idx="54">
                  <c:v>8.1070217685589938</c:v>
                </c:pt>
                <c:pt idx="55">
                  <c:v>8.1133133249967884</c:v>
                </c:pt>
                <c:pt idx="56">
                  <c:v>8.1247569670123116</c:v>
                </c:pt>
                <c:pt idx="57">
                  <c:v>8.1718443046319607</c:v>
                </c:pt>
                <c:pt idx="58">
                  <c:v>8.1956886897783452</c:v>
                </c:pt>
                <c:pt idx="59">
                  <c:v>8.2330129032330515</c:v>
                </c:pt>
                <c:pt idx="60">
                  <c:v>8.2460783423184463</c:v>
                </c:pt>
                <c:pt idx="61">
                  <c:v>8.27311564512922</c:v>
                </c:pt>
                <c:pt idx="62">
                  <c:v>8.2881235512153015</c:v>
                </c:pt>
                <c:pt idx="63">
                  <c:v>8.344895509237471</c:v>
                </c:pt>
                <c:pt idx="64">
                  <c:v>8.358097424382267</c:v>
                </c:pt>
                <c:pt idx="65">
                  <c:v>8.3856878002587152</c:v>
                </c:pt>
                <c:pt idx="66">
                  <c:v>8.398076848282896</c:v>
                </c:pt>
                <c:pt idx="67">
                  <c:v>8.4555180728144492</c:v>
                </c:pt>
                <c:pt idx="68">
                  <c:v>8.4963896007226811</c:v>
                </c:pt>
                <c:pt idx="69">
                  <c:v>8.5217451732927838</c:v>
                </c:pt>
                <c:pt idx="70">
                  <c:v>8.5761387661131412</c:v>
                </c:pt>
                <c:pt idx="71">
                  <c:v>8.5786641762524418</c:v>
                </c:pt>
                <c:pt idx="72">
                  <c:v>8.6289953828561536</c:v>
                </c:pt>
                <c:pt idx="73">
                  <c:v>8.6531903504984342</c:v>
                </c:pt>
                <c:pt idx="74">
                  <c:v>8.656836079811308</c:v>
                </c:pt>
                <c:pt idx="75">
                  <c:v>8.6657177957756666</c:v>
                </c:pt>
                <c:pt idx="76">
                  <c:v>8.6880707836225728</c:v>
                </c:pt>
                <c:pt idx="77">
                  <c:v>8.6947833801092322</c:v>
                </c:pt>
                <c:pt idx="78">
                  <c:v>8.7132986401981594</c:v>
                </c:pt>
                <c:pt idx="79">
                  <c:v>8.7716266285343867</c:v>
                </c:pt>
                <c:pt idx="80">
                  <c:v>8.7799371374092239</c:v>
                </c:pt>
                <c:pt idx="81">
                  <c:v>8.885984951703934</c:v>
                </c:pt>
                <c:pt idx="82">
                  <c:v>8.9556072420370345</c:v>
                </c:pt>
                <c:pt idx="83">
                  <c:v>8.9557121990407627</c:v>
                </c:pt>
                <c:pt idx="84">
                  <c:v>9.0243306320945482</c:v>
                </c:pt>
                <c:pt idx="85">
                  <c:v>9.0392644060368905</c:v>
                </c:pt>
                <c:pt idx="86">
                  <c:v>9.2672613581527123</c:v>
                </c:pt>
                <c:pt idx="87">
                  <c:v>9.4171487405547172</c:v>
                </c:pt>
                <c:pt idx="88">
                  <c:v>9.4229949704253411</c:v>
                </c:pt>
                <c:pt idx="89">
                  <c:v>9.4831658894154991</c:v>
                </c:pt>
                <c:pt idx="90">
                  <c:v>9.5139311668387343</c:v>
                </c:pt>
                <c:pt idx="91">
                  <c:v>9.607656385110241</c:v>
                </c:pt>
                <c:pt idx="92">
                  <c:v>9.6753601621544458</c:v>
                </c:pt>
                <c:pt idx="93">
                  <c:v>9.7062008223480838</c:v>
                </c:pt>
                <c:pt idx="94">
                  <c:v>9.7907972216951169</c:v>
                </c:pt>
                <c:pt idx="95">
                  <c:v>9.9246630829911453</c:v>
                </c:pt>
                <c:pt idx="96">
                  <c:v>9.9531463217721416</c:v>
                </c:pt>
                <c:pt idx="97">
                  <c:v>10.023670336974588</c:v>
                </c:pt>
                <c:pt idx="98">
                  <c:v>10.032552341772059</c:v>
                </c:pt>
                <c:pt idx="99">
                  <c:v>10.035358482255811</c:v>
                </c:pt>
                <c:pt idx="100">
                  <c:v>10.131518076669819</c:v>
                </c:pt>
                <c:pt idx="101">
                  <c:v>10.152002743201722</c:v>
                </c:pt>
                <c:pt idx="102">
                  <c:v>10.154720584415639</c:v>
                </c:pt>
                <c:pt idx="103">
                  <c:v>10.189949726903395</c:v>
                </c:pt>
                <c:pt idx="104">
                  <c:v>10.319384287357115</c:v>
                </c:pt>
                <c:pt idx="105">
                  <c:v>10.373471363975117</c:v>
                </c:pt>
                <c:pt idx="106">
                  <c:v>10.45223556774973</c:v>
                </c:pt>
                <c:pt idx="107">
                  <c:v>10.889275679946033</c:v>
                </c:pt>
                <c:pt idx="108">
                  <c:v>11.029403609588218</c:v>
                </c:pt>
                <c:pt idx="109">
                  <c:v>11.218138896136853</c:v>
                </c:pt>
                <c:pt idx="110">
                  <c:v>11.650712349013306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D-4005-8829-C1FCF3200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170624"/>
        <c:axId val="1550167712"/>
      </c:barChart>
      <c:catAx>
        <c:axId val="1550170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0167712"/>
        <c:crosses val="autoZero"/>
        <c:auto val="1"/>
        <c:lblAlgn val="ctr"/>
        <c:lblOffset val="100"/>
        <c:noMultiLvlLbl val="0"/>
      </c:catAx>
      <c:valAx>
        <c:axId val="15501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</a:t>
                </a:r>
                <a:r>
                  <a:rPr lang="en-GB" baseline="0"/>
                  <a:t> Per Trip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'V2G dispatch density'!$B$1</c:f>
              <c:strCache>
                <c:ptCount val="1"/>
                <c:pt idx="0">
                  <c:v>V2G dispatchible density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'V2G dispatch density'!$A$2:$A$6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'V2G dispatch density'!$B$2:$B$6</c:f>
              <c:numCache>
                <c:formatCode>General</c:formatCode>
                <c:ptCount val="5"/>
                <c:pt idx="0">
                  <c:v>0.778236914600551</c:v>
                </c:pt>
                <c:pt idx="1">
                  <c:v>0.21151515151515152</c:v>
                </c:pt>
                <c:pt idx="2">
                  <c:v>0.13424242424242422</c:v>
                </c:pt>
                <c:pt idx="3">
                  <c:v>0.20181818181818181</c:v>
                </c:pt>
                <c:pt idx="4">
                  <c:v>0.13991341991341993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E-47C0-9789-813E4A47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369664"/>
        <c:axId val="450385056"/>
      </c:barChart>
      <c:catAx>
        <c:axId val="45036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85056"/>
        <c:crosses val="autoZero"/>
        <c:auto val="1"/>
        <c:lblAlgn val="ctr"/>
        <c:lblOffset val="100"/>
        <c:noMultiLvlLbl val="0"/>
      </c:catAx>
      <c:valAx>
        <c:axId val="4503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'[1]Dispatch with solar &amp; wind'!$B$38</c:f>
              <c:strCache>
                <c:ptCount val="1"/>
                <c:pt idx="0">
                  <c:v>00:00-05:00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'[1]Dispatch with solar &amp; wind'!$C$38:$G$38</c:f>
              <c:numCache>
                <c:formatCode>General</c:formatCode>
                <c:ptCount val="5"/>
                <c:pt idx="0">
                  <c:v>1.23945205479452</c:v>
                </c:pt>
                <c:pt idx="1">
                  <c:v>3079.3753424657543</c:v>
                </c:pt>
                <c:pt idx="2">
                  <c:v>2479.3551120000002</c:v>
                </c:pt>
                <c:pt idx="3">
                  <c:v>2143.5407999999998</c:v>
                </c:pt>
                <c:pt idx="4">
                  <c:v>1375.2974340000001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1-4124-86C5-6AF1406C5602}"/>
            </c:ext>
          </c:extLst>
        </c:ser>
        <c:ser>
          <c:idx val="1"/>
          <c:order val="1"/>
          <c:tx>
            <c:strRef>
              <c:f>'[1]Dispatch with solar &amp; wind'!$B$39</c:f>
              <c:strCache>
                <c:ptCount val="1"/>
                <c:pt idx="0">
                  <c:v>05:00-10:00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'[1]Dispatch with solar &amp; wind'!$C$39:$G$39</c:f>
              <c:numCache>
                <c:formatCode>General</c:formatCode>
                <c:ptCount val="5"/>
                <c:pt idx="0">
                  <c:v>2503.5528767123278</c:v>
                </c:pt>
                <c:pt idx="1">
                  <c:v>2928.7309589041079</c:v>
                </c:pt>
                <c:pt idx="2">
                  <c:v>1000.46595</c:v>
                </c:pt>
                <c:pt idx="3">
                  <c:v>625.20400200000006</c:v>
                </c:pt>
                <c:pt idx="4">
                  <c:v>375.01627200000001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1-4124-86C5-6AF1406C5602}"/>
            </c:ext>
          </c:extLst>
        </c:ser>
        <c:ser>
          <c:idx val="2"/>
          <c:order val="2"/>
          <c:tx>
            <c:strRef>
              <c:f>'[1]Dispatch with solar &amp; wind'!$B$40</c:f>
              <c:strCache>
                <c:ptCount val="1"/>
                <c:pt idx="0">
                  <c:v>10:00-15:00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'[1]Dispatch with solar &amp; wind'!$C$40:$G$40</c:f>
              <c:numCache>
                <c:formatCode>General</c:formatCode>
                <c:ptCount val="5"/>
                <c:pt idx="0">
                  <c:v>7553.9671232876699</c:v>
                </c:pt>
                <c:pt idx="1">
                  <c:v>3443.3320547945236</c:v>
                </c:pt>
                <c:pt idx="2">
                  <c:v>618.55623600000013</c:v>
                </c:pt>
                <c:pt idx="3">
                  <c:v>386.50782000000004</c:v>
                </c:pt>
                <c:pt idx="4">
                  <c:v>232.07177999999999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1-4124-86C5-6AF1406C5602}"/>
            </c:ext>
          </c:extLst>
        </c:ser>
        <c:ser>
          <c:idx val="3"/>
          <c:order val="3"/>
          <c:tx>
            <c:strRef>
              <c:f>'[1]Dispatch with solar &amp; wind'!$B$41</c:f>
              <c:strCache>
                <c:ptCount val="1"/>
                <c:pt idx="0">
                  <c:v>15:00-20:00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'[1]Dispatch with solar &amp; wind'!$C$41:$G$41</c:f>
              <c:numCache>
                <c:formatCode>General</c:formatCode>
                <c:ptCount val="5"/>
                <c:pt idx="0">
                  <c:v>2234.0158904109599</c:v>
                </c:pt>
                <c:pt idx="1">
                  <c:v>3192.0219178082198</c:v>
                </c:pt>
                <c:pt idx="2">
                  <c:v>953.35810800000002</c:v>
                </c:pt>
                <c:pt idx="3">
                  <c:v>595.43472599999996</c:v>
                </c:pt>
                <c:pt idx="4">
                  <c:v>356.64933600000001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1-4124-86C5-6AF1406C5602}"/>
            </c:ext>
          </c:extLst>
        </c:ser>
        <c:ser>
          <c:idx val="4"/>
          <c:order val="4"/>
          <c:tx>
            <c:strRef>
              <c:f>'[1]Dispatch with solar &amp; wind'!$B$42</c:f>
              <c:strCache>
                <c:ptCount val="1"/>
                <c:pt idx="0">
                  <c:v>20:00-24:00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'[1]Dispatch with solar &amp; wind'!$C$42:$G$42</c:f>
              <c:numCache>
                <c:formatCode>General</c:formatCode>
                <c:ptCount val="5"/>
                <c:pt idx="0">
                  <c:v>23.347260273972612</c:v>
                </c:pt>
                <c:pt idx="1">
                  <c:v>2871.956971624265</c:v>
                </c:pt>
                <c:pt idx="2">
                  <c:v>828.14494500000012</c:v>
                </c:pt>
                <c:pt idx="3">
                  <c:v>484.24323750000002</c:v>
                </c:pt>
                <c:pt idx="4">
                  <c:v>290.15123249999999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01-4124-86C5-6AF1406C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2689327"/>
        <c:axId val="322677679"/>
      </c:barChart>
      <c:catAx>
        <c:axId val="32268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77679"/>
        <c:crosses val="autoZero"/>
        <c:auto val="1"/>
        <c:lblAlgn val="ctr"/>
        <c:lblOffset val="100"/>
        <c:noMultiLvlLbl val="0"/>
      </c:catAx>
      <c:valAx>
        <c:axId val="32267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995960888584"/>
          <c:y val="1.2095093933712763E-2"/>
          <c:w val="0.89320038436826343"/>
          <c:h val="0.69967444530729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'[1]MESA model'!$H$66</c:f>
              <c:strCache>
                <c:ptCount val="1"/>
                <c:pt idx="0">
                  <c:v>80% V2G compatible 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'[1]MESA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'[1]MESA model'!$H$67:$H$71</c:f>
              <c:numCache>
                <c:formatCode>General</c:formatCode>
                <c:ptCount val="5"/>
                <c:pt idx="0">
                  <c:v>12396.77556</c:v>
                </c:pt>
                <c:pt idx="1">
                  <c:v>5002.3297499999999</c:v>
                </c:pt>
                <c:pt idx="2">
                  <c:v>3092.7811800000004</c:v>
                </c:pt>
                <c:pt idx="3">
                  <c:v>4766.79054</c:v>
                </c:pt>
                <c:pt idx="4">
                  <c:v>3312.5797800000005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D-49FE-ACF7-B8029868DB4A}"/>
            </c:ext>
          </c:extLst>
        </c:ser>
        <c:ser>
          <c:idx val="1"/>
          <c:order val="1"/>
          <c:tx>
            <c:strRef>
              <c:f>'[1]MESA model'!$I$66</c:f>
              <c:strCache>
                <c:ptCount val="1"/>
                <c:pt idx="0">
                  <c:v>50% V2G compatible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'[1]MESA model'!$I$67:$I$71</c:f>
              <c:numCache>
                <c:formatCode>General</c:formatCode>
                <c:ptCount val="5"/>
                <c:pt idx="0">
                  <c:v>10717.704</c:v>
                </c:pt>
                <c:pt idx="1">
                  <c:v>3126.0200100000002</c:v>
                </c:pt>
                <c:pt idx="2">
                  <c:v>1932.5391000000002</c:v>
                </c:pt>
                <c:pt idx="3">
                  <c:v>2977.1736299999998</c:v>
                </c:pt>
                <c:pt idx="4">
                  <c:v>1936.9729500000001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D-49FE-ACF7-B8029868DB4A}"/>
            </c:ext>
          </c:extLst>
        </c:ser>
        <c:ser>
          <c:idx val="2"/>
          <c:order val="2"/>
          <c:tx>
            <c:strRef>
              <c:f>'[1]MESA model'!$J$66</c:f>
              <c:strCache>
                <c:ptCount val="1"/>
                <c:pt idx="0">
                  <c:v>30% V2G compatible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'[1]MESA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'[1]MESA model'!$J$67:$J$71</c:f>
              <c:numCache>
                <c:formatCode>General</c:formatCode>
                <c:ptCount val="5"/>
                <c:pt idx="0">
                  <c:v>6876.4871700000003</c:v>
                </c:pt>
                <c:pt idx="1">
                  <c:v>1875.0813600000001</c:v>
                </c:pt>
                <c:pt idx="2">
                  <c:v>1160.3588999999999</c:v>
                </c:pt>
                <c:pt idx="3">
                  <c:v>1783.24668</c:v>
                </c:pt>
                <c:pt idx="4">
                  <c:v>1160.60493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D-49FE-ACF7-B8029868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796863"/>
        <c:axId val="1252797279"/>
      </c:barChart>
      <c:catAx>
        <c:axId val="12527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7279"/>
        <c:crosses val="autoZero"/>
        <c:auto val="1"/>
        <c:lblAlgn val="ctr"/>
        <c:lblOffset val="100"/>
        <c:noMultiLvlLbl val="0"/>
      </c:catAx>
      <c:valAx>
        <c:axId val="12527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'Each Cycle'!$A$14</c:f>
              <c:strCache>
                <c:ptCount val="1"/>
                <c:pt idx="0">
                  <c:v>12AM-5AM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'Each Cycle'!$B$12:$G$13</c15:sqref>
                  </c15:fullRef>
                  <c15:levelRef>
                    <c15:sqref>'Each Cycle'!$B$12:$G$12</c15:sqref>
                  </c15:levelRef>
                </c:ext>
              </c:extLst>
              <c:f>'Each Cycle'!$B$12:$G$12</c:f>
              <c:strCache>
                <c:ptCount val="6"/>
                <c:pt idx="0">
                  <c:v>80% V2G compatible </c:v>
                </c:pt>
                <c:pt idx="2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'Each Cycle'!$B$14:$G$14</c:f>
              <c:numCache>
                <c:formatCode>General</c:formatCode>
                <c:ptCount val="6"/>
                <c:pt idx="0">
                  <c:v>-21419.729278955561</c:v>
                </c:pt>
                <c:pt idx="1">
                  <c:v>12877.662772886975</c:v>
                </c:pt>
                <c:pt idx="2">
                  <c:v>-13374.508923224337</c:v>
                </c:pt>
                <c:pt idx="3">
                  <c:v>8040.8306483810438</c:v>
                </c:pt>
                <c:pt idx="4">
                  <c:v>-8022.3453335728846</c:v>
                </c:pt>
                <c:pt idx="5">
                  <c:v>4823.0795313969738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F-4967-B4D2-3BA41C8F70DD}"/>
            </c:ext>
          </c:extLst>
        </c:ser>
        <c:ser>
          <c:idx val="1"/>
          <c:order val="1"/>
          <c:tx>
            <c:strRef>
              <c:f>'Each Cycle'!$A$15</c:f>
              <c:strCache>
                <c:ptCount val="1"/>
                <c:pt idx="0">
                  <c:v>5AM-10AM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'Each Cycle'!$B$12:$G$13</c15:sqref>
                  </c15:fullRef>
                  <c15:levelRef>
                    <c15:sqref>'Each Cycle'!$B$12:$G$12</c15:sqref>
                  </c15:levelRef>
                </c:ext>
              </c:extLst>
              <c:f>'Each Cycle'!$B$12:$G$12</c:f>
              <c:strCache>
                <c:ptCount val="6"/>
                <c:pt idx="0">
                  <c:v>80% V2G compatible </c:v>
                </c:pt>
                <c:pt idx="2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'Each Cycle'!$B$15:$G$15</c:f>
              <c:numCache>
                <c:formatCode>General</c:formatCode>
                <c:ptCount val="6"/>
                <c:pt idx="0">
                  <c:v>-5821.6170408432154</c:v>
                </c:pt>
                <c:pt idx="1">
                  <c:v>3499.9891954062364</c:v>
                </c:pt>
                <c:pt idx="2">
                  <c:v>-3635.0258234519106</c:v>
                </c:pt>
                <c:pt idx="3">
                  <c:v>2185.39814931928</c:v>
                </c:pt>
                <c:pt idx="4">
                  <c:v>-2180.3740697760209</c:v>
                </c:pt>
                <c:pt idx="5">
                  <c:v>535.04214761879666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BF-4967-B4D2-3BA41C8F70DD}"/>
            </c:ext>
          </c:extLst>
        </c:ser>
        <c:ser>
          <c:idx val="2"/>
          <c:order val="2"/>
          <c:tx>
            <c:strRef>
              <c:f>'Each Cycle'!$A$16</c:f>
              <c:strCache>
                <c:ptCount val="1"/>
                <c:pt idx="0">
                  <c:v>10AM-3PM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'Each Cycle'!$B$12:$G$13</c15:sqref>
                  </c15:fullRef>
                  <c15:levelRef>
                    <c15:sqref>'Each Cycle'!$B$12:$G$12</c15:sqref>
                  </c15:levelRef>
                </c:ext>
              </c:extLst>
              <c:f>'Each Cycle'!$B$12:$G$12</c:f>
              <c:strCache>
                <c:ptCount val="6"/>
                <c:pt idx="0">
                  <c:v>80% V2G compatible </c:v>
                </c:pt>
                <c:pt idx="2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'Each Cycle'!$B$16:$G$16</c:f>
              <c:numCache>
                <c:formatCode>General</c:formatCode>
                <c:ptCount val="6"/>
                <c:pt idx="0">
                  <c:v>-3694.808523056653</c:v>
                </c:pt>
                <c:pt idx="1">
                  <c:v>2221.3398475142726</c:v>
                </c:pt>
                <c:pt idx="2">
                  <c:v>-2307.0436100131751</c:v>
                </c:pt>
                <c:pt idx="3">
                  <c:v>1387.0077079490557</c:v>
                </c:pt>
                <c:pt idx="4">
                  <c:v>-1383.8190729380765</c:v>
                </c:pt>
                <c:pt idx="5">
                  <c:v>339.5754604514712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BF-4967-B4D2-3BA41C8F70DD}"/>
            </c:ext>
          </c:extLst>
        </c:ser>
        <c:ser>
          <c:idx val="3"/>
          <c:order val="3"/>
          <c:tx>
            <c:strRef>
              <c:f>'Each Cycle'!$A$17</c:f>
              <c:strCache>
                <c:ptCount val="1"/>
                <c:pt idx="0">
                  <c:v>3PM-8PM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'Each Cycle'!$B$12:$G$13</c15:sqref>
                  </c15:fullRef>
                  <c15:levelRef>
                    <c15:sqref>'Each Cycle'!$B$12:$G$12</c15:sqref>
                  </c15:levelRef>
                </c:ext>
              </c:extLst>
              <c:f>'Each Cycle'!$B$12:$G$12</c:f>
              <c:strCache>
                <c:ptCount val="6"/>
                <c:pt idx="0">
                  <c:v>80% V2G compatible </c:v>
                </c:pt>
                <c:pt idx="2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'Each Cycle'!$B$17:$G$17</c:f>
              <c:numCache>
                <c:formatCode>General</c:formatCode>
                <c:ptCount val="6"/>
                <c:pt idx="0">
                  <c:v>-5554.7234229249007</c:v>
                </c:pt>
                <c:pt idx="1">
                  <c:v>3339.5312380237156</c:v>
                </c:pt>
                <c:pt idx="2">
                  <c:v>-3468.3770750988137</c:v>
                </c:pt>
                <c:pt idx="3">
                  <c:v>2085.2079762845851</c:v>
                </c:pt>
                <c:pt idx="4">
                  <c:v>-2080.4142270355728</c:v>
                </c:pt>
                <c:pt idx="5">
                  <c:v>510.51299471936761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BF-4967-B4D2-3BA41C8F70DD}"/>
            </c:ext>
          </c:extLst>
        </c:ser>
        <c:ser>
          <c:idx val="4"/>
          <c:order val="4"/>
          <c:tx>
            <c:strRef>
              <c:f>'Each Cycle'!$A$18</c:f>
              <c:strCache>
                <c:ptCount val="1"/>
                <c:pt idx="0">
                  <c:v>8PM-12AM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'Each Cycle'!$B$12:$G$13</c15:sqref>
                  </c15:fullRef>
                  <c15:levelRef>
                    <c15:sqref>'Each Cycle'!$B$12:$G$12</c15:sqref>
                  </c15:levelRef>
                </c:ext>
              </c:extLst>
              <c:f>'Each Cycle'!$B$12:$G$12</c:f>
              <c:strCache>
                <c:ptCount val="6"/>
                <c:pt idx="0">
                  <c:v>80% V2G compatible </c:v>
                </c:pt>
                <c:pt idx="2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'Each Cycle'!$B$18:$G$18</c:f>
              <c:numCache>
                <c:formatCode>General</c:formatCode>
                <c:ptCount val="6"/>
                <c:pt idx="0">
                  <c:v>-3850.8936299642387</c:v>
                </c:pt>
                <c:pt idx="1">
                  <c:v>2315.179099376373</c:v>
                </c:pt>
                <c:pt idx="2">
                  <c:v>-2404.5033690946734</c:v>
                </c:pt>
                <c:pt idx="3">
                  <c:v>1445.6010680720251</c:v>
                </c:pt>
                <c:pt idx="4">
                  <c:v>-1442.2777309693206</c:v>
                </c:pt>
                <c:pt idx="5">
                  <c:v>353.92063469176242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BF-4967-B4D2-3BA41C8F7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662432"/>
        <c:axId val="326664512"/>
      </c:barChart>
      <c:catAx>
        <c:axId val="3266624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64512"/>
        <c:crosses val="autoZero"/>
        <c:auto val="1"/>
        <c:lblAlgn val="ctr"/>
        <c:lblOffset val="100"/>
        <c:noMultiLvlLbl val="0"/>
      </c:catAx>
      <c:valAx>
        <c:axId val="32666451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6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203488</xdr:colOff>
      <xdr:row>58</xdr:row>
      <xdr:rowOff>91784</xdr:rowOff>
    </xdr:from>
    <xdr:to>
      <xdr:col>8</xdr:col>
      <xdr:colOff>372341</xdr:colOff>
      <xdr:row>92</xdr:row>
      <xdr:rowOff>25976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A1543-12AA-4639-4457-4A1302DCF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764379</xdr:colOff>
      <xdr:row>50</xdr:row>
      <xdr:rowOff>111918</xdr:rowOff>
    </xdr:from>
    <xdr:to>
      <xdr:col>6</xdr:col>
      <xdr:colOff>1471612</xdr:colOff>
      <xdr:row>69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2A3279-7C78-4D0C-AE4E-12983C25E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35</xdr:row>
      <xdr:rowOff>7143</xdr:rowOff>
    </xdr:from>
    <xdr:to>
      <xdr:col>12</xdr:col>
      <xdr:colOff>328612</xdr:colOff>
      <xdr:row>50</xdr:row>
      <xdr:rowOff>35718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1E6212-5E44-4AEB-1ED6-DF2B09CD5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6</xdr:row>
      <xdr:rowOff>116681</xdr:rowOff>
    </xdr:from>
    <xdr:to>
      <xdr:col>14</xdr:col>
      <xdr:colOff>333376</xdr:colOff>
      <xdr:row>23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8C6D5-2BBB-184B-DB95-B7AD96432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1262062</xdr:colOff>
      <xdr:row>9</xdr:row>
      <xdr:rowOff>11906</xdr:rowOff>
    </xdr:from>
    <xdr:to>
      <xdr:col>8</xdr:col>
      <xdr:colOff>361949</xdr:colOff>
      <xdr:row>24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DB04D-05AF-EF44-BBF4-496E30953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211930</xdr:colOff>
      <xdr:row>45</xdr:row>
      <xdr:rowOff>169068</xdr:rowOff>
    </xdr:from>
    <xdr:to>
      <xdr:col>6</xdr:col>
      <xdr:colOff>197642</xdr:colOff>
      <xdr:row>61</xdr:row>
      <xdr:rowOff>16668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9BEBA-CEA9-46C7-83D4-696A113EC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</xdr:colOff>
      <xdr:row>49</xdr:row>
      <xdr:rowOff>59530</xdr:rowOff>
    </xdr:from>
    <xdr:to>
      <xdr:col>7</xdr:col>
      <xdr:colOff>125528</xdr:colOff>
      <xdr:row>69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5D42E-475C-453B-A1DF-EADF104E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1126191</xdr:colOff>
      <xdr:row>35</xdr:row>
      <xdr:rowOff>6723</xdr:rowOff>
    </xdr:from>
    <xdr:to>
      <xdr:col>6</xdr:col>
      <xdr:colOff>358588</xdr:colOff>
      <xdr:row>57</xdr:row>
      <xdr:rowOff>84044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6D7708-0524-4760-2662-C66324EB5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s/V2G%20scenario%20evaluation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 Availiblity function "/>
      <sheetName val="MESA model"/>
      <sheetName val="Dispatch with solar &amp; wind"/>
      <sheetName val="Participation balancing"/>
      <sheetName val="Balancing"/>
    </sheetNames>
    <sheetDataSet>
      <sheetData sheetId="0"/>
      <sheetData sheetId="1">
        <row r="66">
          <cell r="H66" t="str">
            <v xml:space="preserve">80% V2G compatible </v>
          </cell>
          <cell r="I66" t="str">
            <v>50% V2G compatible</v>
          </cell>
          <cell r="J66" t="str">
            <v>30% V2G compatible</v>
          </cell>
        </row>
        <row r="67">
          <cell r="G67" t="str">
            <v>12AM-5AM</v>
          </cell>
          <cell r="H67">
            <v>12396.77556</v>
          </cell>
          <cell r="I67">
            <v>10717.704</v>
          </cell>
          <cell r="J67">
            <v>6876.4871700000003</v>
          </cell>
        </row>
        <row r="68">
          <cell r="G68" t="str">
            <v>5AM-10AM</v>
          </cell>
          <cell r="H68">
            <v>5002.3297499999999</v>
          </cell>
          <cell r="I68">
            <v>3126.0200100000002</v>
          </cell>
          <cell r="J68">
            <v>1875.0813600000001</v>
          </cell>
        </row>
        <row r="69">
          <cell r="G69" t="str">
            <v>10AM-3PM</v>
          </cell>
          <cell r="H69">
            <v>3092.7811800000004</v>
          </cell>
          <cell r="I69">
            <v>1932.5391000000002</v>
          </cell>
          <cell r="J69">
            <v>1160.3588999999999</v>
          </cell>
        </row>
        <row r="70">
          <cell r="G70" t="str">
            <v>3PM-8PM</v>
          </cell>
          <cell r="H70">
            <v>4766.79054</v>
          </cell>
          <cell r="I70">
            <v>2977.1736299999998</v>
          </cell>
          <cell r="J70">
            <v>1783.24668</v>
          </cell>
        </row>
        <row r="71">
          <cell r="G71" t="str">
            <v>8PM-12AM</v>
          </cell>
          <cell r="H71">
            <v>3312.5797800000005</v>
          </cell>
          <cell r="I71">
            <v>1936.9729500000001</v>
          </cell>
          <cell r="J71">
            <v>1160.60493</v>
          </cell>
        </row>
      </sheetData>
      <sheetData sheetId="2">
        <row r="37">
          <cell r="C37" t="str">
            <v>Solar</v>
          </cell>
          <cell r="D37" t="str">
            <v>Wind</v>
          </cell>
          <cell r="E37" t="str">
            <v xml:space="preserve">80% V2G compatible </v>
          </cell>
          <cell r="F37" t="str">
            <v>50% V2G compatible</v>
          </cell>
          <cell r="G37" t="str">
            <v>30% V2G compatible</v>
          </cell>
        </row>
        <row r="38">
          <cell r="B38" t="str">
            <v>00:00-05:00</v>
          </cell>
          <cell r="C38">
            <v>1.23945205479452</v>
          </cell>
          <cell r="D38">
            <v>3079.3753424657543</v>
          </cell>
          <cell r="E38">
            <v>2479.3551120000002</v>
          </cell>
          <cell r="F38">
            <v>2143.5407999999998</v>
          </cell>
          <cell r="G38">
            <v>1375.2974340000001</v>
          </cell>
        </row>
        <row r="39">
          <cell r="B39" t="str">
            <v>05:00-10:00</v>
          </cell>
          <cell r="C39">
            <v>2503.5528767123278</v>
          </cell>
          <cell r="D39">
            <v>2928.7309589041079</v>
          </cell>
          <cell r="E39">
            <v>1000.46595</v>
          </cell>
          <cell r="F39">
            <v>625.20400200000006</v>
          </cell>
          <cell r="G39">
            <v>375.01627200000001</v>
          </cell>
        </row>
        <row r="40">
          <cell r="B40" t="str">
            <v>10:00-15:00</v>
          </cell>
          <cell r="C40">
            <v>7553.9671232876699</v>
          </cell>
          <cell r="D40">
            <v>3443.3320547945236</v>
          </cell>
          <cell r="E40">
            <v>618.55623600000013</v>
          </cell>
          <cell r="F40">
            <v>386.50782000000004</v>
          </cell>
          <cell r="G40">
            <v>232.07177999999999</v>
          </cell>
        </row>
        <row r="41">
          <cell r="B41" t="str">
            <v>15:00-20:00</v>
          </cell>
          <cell r="C41">
            <v>2234.0158904109599</v>
          </cell>
          <cell r="D41">
            <v>3192.0219178082198</v>
          </cell>
          <cell r="E41">
            <v>953.35810800000002</v>
          </cell>
          <cell r="F41">
            <v>595.43472599999996</v>
          </cell>
          <cell r="G41">
            <v>356.64933600000001</v>
          </cell>
        </row>
        <row r="42">
          <cell r="B42" t="str">
            <v>20:00-24:00</v>
          </cell>
          <cell r="C42">
            <v>23.347260273972612</v>
          </cell>
          <cell r="D42">
            <v>2871.956971624265</v>
          </cell>
          <cell r="E42">
            <v>828.14494500000012</v>
          </cell>
          <cell r="F42">
            <v>484.24323750000002</v>
          </cell>
          <cell r="G42">
            <v>290.15123249999999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AC04-E46B-4A25-8579-8655F05E8256}">
  <dimension ref="A1:N49"/>
  <sheetViews>
    <sheetView zoomScale="55" zoomScaleNormal="55" workbookViewId="0">
      <selection activeCell="M1" sqref="M1:N49"/>
    </sheetView>
  </sheetViews>
  <sheetFormatPr defaultRowHeight="14.25" x14ac:dyDescent="0.45"/>
  <cols>
    <col min="1" max="1" width="20.796875" customWidth="1"/>
    <col min="2" max="2" width="24.796875" customWidth="1"/>
    <col min="3" max="3" width="20.73046875" customWidth="1"/>
    <col min="4" max="4" width="23.265625" customWidth="1"/>
    <col min="5" max="5" width="24.73046875" customWidth="1"/>
    <col min="6" max="6" width="24.9296875" customWidth="1"/>
    <col min="7" max="7" width="36.19921875" customWidth="1"/>
    <col min="8" max="8" width="36.59765625" customWidth="1"/>
    <col min="9" max="9" width="46.265625" customWidth="1"/>
    <col min="10" max="10" width="34.265625" customWidth="1"/>
    <col min="11" max="11" width="16.06640625" customWidth="1"/>
    <col min="12" max="12" width="19.265625" customWidth="1"/>
    <col min="13" max="13" width="18.53125" customWidth="1"/>
  </cols>
  <sheetData>
    <row r="1" spans="1:14" x14ac:dyDescent="0.45">
      <c r="A1" t="s">
        <v>4</v>
      </c>
      <c r="B1" t="s">
        <v>0</v>
      </c>
      <c r="C1" t="s">
        <v>19</v>
      </c>
      <c r="D1" t="s">
        <v>20</v>
      </c>
      <c r="E1" t="s">
        <v>21</v>
      </c>
      <c r="G1" t="s">
        <v>2</v>
      </c>
      <c r="H1" t="s">
        <v>3</v>
      </c>
      <c r="I1" t="s">
        <v>2</v>
      </c>
      <c r="J1" t="s">
        <v>1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45">
      <c r="A2" s="1">
        <v>0</v>
      </c>
      <c r="B2">
        <v>21299.632880000001</v>
      </c>
      <c r="C2">
        <v>11297.55006</v>
      </c>
      <c r="D2">
        <v>7054.2060609999999</v>
      </c>
      <c r="E2">
        <v>4231.278875</v>
      </c>
      <c r="G2">
        <v>68777.505380000002</v>
      </c>
      <c r="H2">
        <v>50944.882879999997</v>
      </c>
      <c r="I2">
        <v>39081.551780000002</v>
      </c>
      <c r="J2">
        <v>0.484848485</v>
      </c>
      <c r="K2">
        <v>0.21465020956154701</v>
      </c>
      <c r="L2">
        <v>0</v>
      </c>
      <c r="M2" cm="1">
        <f t="array" ref="M2:M49">100*1000*K2:K49</f>
        <v>21465.020956154702</v>
      </c>
      <c r="N2" cm="1">
        <f t="array" ref="N2:N49">75*1000*L2:L49</f>
        <v>0</v>
      </c>
    </row>
    <row r="3" spans="1:14" x14ac:dyDescent="0.45">
      <c r="A3" s="1">
        <v>2.0833333333333332E-2</v>
      </c>
      <c r="B3">
        <v>21140.687669999999</v>
      </c>
      <c r="C3">
        <v>14121.93758</v>
      </c>
      <c r="D3">
        <v>8817.757576</v>
      </c>
      <c r="E3">
        <v>5289.098594</v>
      </c>
      <c r="G3">
        <v>68618.560169999997</v>
      </c>
      <c r="H3">
        <v>50785.937669999999</v>
      </c>
      <c r="I3">
        <v>38922.606570000004</v>
      </c>
      <c r="J3">
        <v>0.606060606</v>
      </c>
      <c r="K3">
        <v>0.213495050066006</v>
      </c>
      <c r="L3">
        <v>0</v>
      </c>
      <c r="M3">
        <v>21349.505006600601</v>
      </c>
      <c r="N3">
        <v>0</v>
      </c>
    </row>
    <row r="4" spans="1:14" x14ac:dyDescent="0.45">
      <c r="A4" s="1">
        <v>4.1666666666666664E-2</v>
      </c>
      <c r="B4">
        <v>20867.739730000001</v>
      </c>
      <c r="C4">
        <v>15534.13133</v>
      </c>
      <c r="D4">
        <v>9699.5333329999994</v>
      </c>
      <c r="E4">
        <v>5818.0084530000004</v>
      </c>
      <c r="G4">
        <v>68345.612229999999</v>
      </c>
      <c r="H4">
        <v>50512.989730000001</v>
      </c>
      <c r="I4">
        <v>38649.658629999998</v>
      </c>
      <c r="J4">
        <v>0.66666666699999999</v>
      </c>
      <c r="K4">
        <v>0.21368058076986801</v>
      </c>
      <c r="L4">
        <v>0</v>
      </c>
      <c r="M4">
        <v>21368.058076986803</v>
      </c>
      <c r="N4">
        <v>0</v>
      </c>
    </row>
    <row r="5" spans="1:14" x14ac:dyDescent="0.45">
      <c r="A5" s="1">
        <v>6.25E-2</v>
      </c>
      <c r="B5">
        <v>20676.035619999999</v>
      </c>
      <c r="C5">
        <v>18358.51885</v>
      </c>
      <c r="D5">
        <v>11463.084849999999</v>
      </c>
      <c r="E5">
        <v>6875.8281720000004</v>
      </c>
      <c r="G5">
        <v>68153.908119999993</v>
      </c>
      <c r="H5">
        <v>50321.285620000002</v>
      </c>
      <c r="I5">
        <v>38457.954519999999</v>
      </c>
      <c r="J5">
        <v>0.787878788</v>
      </c>
      <c r="K5">
        <v>0.21378300043444401</v>
      </c>
      <c r="L5">
        <v>0</v>
      </c>
      <c r="M5">
        <v>21378.3000434444</v>
      </c>
      <c r="N5">
        <v>0</v>
      </c>
    </row>
    <row r="6" spans="1:14" x14ac:dyDescent="0.45">
      <c r="A6" s="1">
        <v>8.3333333333333329E-2</v>
      </c>
      <c r="B6">
        <v>20345.742470000001</v>
      </c>
      <c r="C6">
        <v>19770.712609999999</v>
      </c>
      <c r="D6">
        <v>12344.86061</v>
      </c>
      <c r="E6">
        <v>7404.7380320000002</v>
      </c>
      <c r="G6">
        <v>67823.614969999995</v>
      </c>
      <c r="H6">
        <v>49990.992469999997</v>
      </c>
      <c r="I6">
        <v>38127.661370000002</v>
      </c>
      <c r="J6">
        <v>0.84848484800000001</v>
      </c>
      <c r="K6">
        <v>0.214125518656959</v>
      </c>
      <c r="L6">
        <v>0</v>
      </c>
      <c r="M6">
        <v>21412.551865695899</v>
      </c>
      <c r="N6">
        <v>0</v>
      </c>
    </row>
    <row r="7" spans="1:14" x14ac:dyDescent="0.45">
      <c r="A7" s="1">
        <v>0.10416666666666667</v>
      </c>
      <c r="B7">
        <v>19995.690409999999</v>
      </c>
      <c r="C7">
        <v>20476.80948</v>
      </c>
      <c r="D7">
        <v>12785.74848</v>
      </c>
      <c r="E7">
        <v>7669.1929609999997</v>
      </c>
      <c r="G7">
        <v>67473.562909999993</v>
      </c>
      <c r="H7">
        <v>49640.940410000003</v>
      </c>
      <c r="I7">
        <v>37777.60931</v>
      </c>
      <c r="J7">
        <v>0.87878787899999999</v>
      </c>
      <c r="K7">
        <v>0.214400456690963</v>
      </c>
      <c r="L7">
        <v>0</v>
      </c>
      <c r="M7">
        <v>21440.0456690963</v>
      </c>
      <c r="N7">
        <v>0</v>
      </c>
    </row>
    <row r="8" spans="1:14" x14ac:dyDescent="0.45">
      <c r="A8" s="1">
        <v>0.125</v>
      </c>
      <c r="B8">
        <v>19702.243839999999</v>
      </c>
      <c r="C8">
        <v>21889.003239999998</v>
      </c>
      <c r="D8">
        <v>13667.524240000001</v>
      </c>
      <c r="E8">
        <v>8198.1028210000004</v>
      </c>
      <c r="G8">
        <v>67180.116339999993</v>
      </c>
      <c r="H8">
        <v>49347.493840000003</v>
      </c>
      <c r="I8">
        <v>37484.16274</v>
      </c>
      <c r="J8">
        <v>0.93939393900000001</v>
      </c>
      <c r="K8">
        <v>0.214560382478682</v>
      </c>
      <c r="L8">
        <v>0</v>
      </c>
      <c r="M8">
        <v>21456.0382478682</v>
      </c>
      <c r="N8">
        <v>0</v>
      </c>
    </row>
    <row r="9" spans="1:14" x14ac:dyDescent="0.45">
      <c r="A9" s="1">
        <v>0.14583333333333334</v>
      </c>
      <c r="B9">
        <v>19462.087670000001</v>
      </c>
      <c r="C9">
        <v>22242.05168</v>
      </c>
      <c r="D9">
        <v>13887.96818</v>
      </c>
      <c r="E9">
        <v>8330.330285</v>
      </c>
      <c r="G9">
        <v>66939.960170000006</v>
      </c>
      <c r="H9">
        <v>49107.337670000001</v>
      </c>
      <c r="I9">
        <v>37244.006569999998</v>
      </c>
      <c r="J9">
        <v>0.95454545499999999</v>
      </c>
      <c r="K9">
        <v>0.21464433302341601</v>
      </c>
      <c r="L9">
        <v>0</v>
      </c>
      <c r="M9">
        <v>21464.4333023416</v>
      </c>
      <c r="N9">
        <v>0</v>
      </c>
    </row>
    <row r="10" spans="1:14" x14ac:dyDescent="0.45">
      <c r="A10" s="1">
        <v>0.16666666666666666</v>
      </c>
      <c r="B10">
        <v>19360.794519999999</v>
      </c>
      <c r="C10">
        <v>23231.293409999998</v>
      </c>
      <c r="D10">
        <v>14505.652099999999</v>
      </c>
      <c r="E10">
        <v>8700.8316419999992</v>
      </c>
      <c r="G10">
        <v>66838.667019999993</v>
      </c>
      <c r="H10">
        <v>49006.044520000003</v>
      </c>
      <c r="I10">
        <v>37142.71342</v>
      </c>
      <c r="J10">
        <v>0.997</v>
      </c>
      <c r="K10">
        <v>0.21497677718056299</v>
      </c>
      <c r="L10">
        <v>0</v>
      </c>
      <c r="M10">
        <v>21497.6777180563</v>
      </c>
      <c r="N10">
        <v>0</v>
      </c>
    </row>
    <row r="11" spans="1:14" x14ac:dyDescent="0.45">
      <c r="A11" s="1">
        <v>0.1875</v>
      </c>
      <c r="B11">
        <v>19352.167119999998</v>
      </c>
      <c r="C11">
        <v>18358.51885</v>
      </c>
      <c r="D11">
        <v>11463.084849999999</v>
      </c>
      <c r="E11">
        <v>6875.8281720000004</v>
      </c>
      <c r="G11">
        <v>66830.039619999996</v>
      </c>
      <c r="H11">
        <v>48997.417119999998</v>
      </c>
      <c r="I11">
        <v>37134.086020000002</v>
      </c>
      <c r="J11">
        <v>0.787878788</v>
      </c>
      <c r="K11">
        <v>0.21523702386923901</v>
      </c>
      <c r="L11" s="7">
        <v>1.06824179967324E-5</v>
      </c>
      <c r="M11">
        <v>21523.702386923902</v>
      </c>
      <c r="N11">
        <v>0.80118134975492994</v>
      </c>
    </row>
    <row r="12" spans="1:14" x14ac:dyDescent="0.45">
      <c r="A12" s="1">
        <v>0.20833333333333334</v>
      </c>
      <c r="B12">
        <v>19748.715069999998</v>
      </c>
      <c r="C12">
        <v>14121.93758</v>
      </c>
      <c r="D12">
        <v>8817.757576</v>
      </c>
      <c r="E12">
        <v>5289.098594</v>
      </c>
      <c r="G12">
        <v>67226.587570000003</v>
      </c>
      <c r="H12">
        <v>49393.965069999998</v>
      </c>
      <c r="I12">
        <v>37530.633970000003</v>
      </c>
      <c r="J12">
        <v>0.606060606</v>
      </c>
      <c r="K12">
        <v>0.21539820891512801</v>
      </c>
      <c r="L12">
        <v>4.63114239034812E-4</v>
      </c>
      <c r="M12">
        <v>21539.820891512802</v>
      </c>
      <c r="N12">
        <v>34.733567927610899</v>
      </c>
    </row>
    <row r="13" spans="1:14" x14ac:dyDescent="0.45">
      <c r="A13" s="1">
        <v>0.22916666666666666</v>
      </c>
      <c r="B13">
        <v>20387.128769999999</v>
      </c>
      <c r="C13">
        <v>7060.9687880000001</v>
      </c>
      <c r="D13">
        <v>4408.878788</v>
      </c>
      <c r="E13">
        <v>2644.549297</v>
      </c>
      <c r="G13">
        <v>67865.001269999993</v>
      </c>
      <c r="H13">
        <v>50032.378770000003</v>
      </c>
      <c r="I13">
        <v>38169.04767</v>
      </c>
      <c r="J13">
        <v>0.303030303</v>
      </c>
      <c r="K13">
        <v>0.21548257921258601</v>
      </c>
      <c r="L13">
        <v>2.93787440827783E-3</v>
      </c>
      <c r="M13">
        <v>21548.257921258602</v>
      </c>
      <c r="N13">
        <v>220.34058062083724</v>
      </c>
    </row>
    <row r="14" spans="1:14" x14ac:dyDescent="0.45">
      <c r="A14" s="1">
        <v>0.25</v>
      </c>
      <c r="B14">
        <v>22056.920549999999</v>
      </c>
      <c r="C14">
        <v>1412.1937579999999</v>
      </c>
      <c r="D14">
        <v>881.77575760000002</v>
      </c>
      <c r="E14">
        <v>528.90985939999996</v>
      </c>
      <c r="G14">
        <v>69534.793049999993</v>
      </c>
      <c r="H14">
        <v>51702.170550000003</v>
      </c>
      <c r="I14">
        <v>39838.839449999999</v>
      </c>
      <c r="J14">
        <v>6.0606061000000003E-2</v>
      </c>
      <c r="K14">
        <v>0.215437245918429</v>
      </c>
      <c r="L14">
        <v>8.8582380294080706E-3</v>
      </c>
      <c r="M14">
        <v>21543.7245918429</v>
      </c>
      <c r="N14">
        <v>664.36785220560535</v>
      </c>
    </row>
    <row r="15" spans="1:14" x14ac:dyDescent="0.45">
      <c r="A15" s="1">
        <v>0.27083333333333331</v>
      </c>
      <c r="B15">
        <v>23544.054789999998</v>
      </c>
      <c r="C15">
        <v>2824.3875149999999</v>
      </c>
      <c r="D15">
        <v>1763.5515150000001</v>
      </c>
      <c r="E15">
        <v>1057.8197190000001</v>
      </c>
      <c r="G15">
        <v>71021.927290000007</v>
      </c>
      <c r="H15">
        <v>53189.304790000002</v>
      </c>
      <c r="I15">
        <v>41325.973689999999</v>
      </c>
      <c r="J15">
        <v>0.12121212100000001</v>
      </c>
      <c r="K15">
        <v>0.21531341886494701</v>
      </c>
      <c r="L15">
        <v>1.9721419295379301E-2</v>
      </c>
      <c r="M15">
        <v>21531.341886494702</v>
      </c>
      <c r="N15">
        <v>1479.1064471534476</v>
      </c>
    </row>
    <row r="16" spans="1:14" x14ac:dyDescent="0.45">
      <c r="A16" s="1">
        <v>0.29166666666666669</v>
      </c>
      <c r="B16">
        <v>25362.55068</v>
      </c>
      <c r="C16">
        <v>3530.4843940000001</v>
      </c>
      <c r="D16">
        <v>2204.439394</v>
      </c>
      <c r="E16">
        <v>1322.2746480000001</v>
      </c>
      <c r="G16">
        <v>72840.423179999998</v>
      </c>
      <c r="H16">
        <v>55007.80068</v>
      </c>
      <c r="I16">
        <v>43144.469579999997</v>
      </c>
      <c r="J16">
        <v>0.15151515199999999</v>
      </c>
      <c r="K16">
        <v>0.216237714362469</v>
      </c>
      <c r="L16">
        <v>3.6859578568137097E-2</v>
      </c>
      <c r="M16">
        <v>21623.771436246901</v>
      </c>
      <c r="N16">
        <v>2764.4683926102821</v>
      </c>
    </row>
    <row r="17" spans="1:14" x14ac:dyDescent="0.45">
      <c r="A17" s="1">
        <v>0.3125</v>
      </c>
      <c r="B17">
        <v>26447.4</v>
      </c>
      <c r="C17">
        <v>6354.8719090000004</v>
      </c>
      <c r="D17">
        <v>3967.9909090000001</v>
      </c>
      <c r="E17">
        <v>2380.0943670000001</v>
      </c>
      <c r="G17">
        <v>73925.272500000006</v>
      </c>
      <c r="H17">
        <v>56092.65</v>
      </c>
      <c r="I17">
        <v>44229.318899999998</v>
      </c>
      <c r="J17">
        <v>0.27272727299999999</v>
      </c>
      <c r="K17">
        <v>0.21709107164969099</v>
      </c>
      <c r="L17">
        <v>6.0506053370198203E-2</v>
      </c>
      <c r="M17">
        <v>21709.1071649691</v>
      </c>
      <c r="N17">
        <v>4537.9540027648654</v>
      </c>
    </row>
    <row r="18" spans="1:14" x14ac:dyDescent="0.45">
      <c r="A18" s="1">
        <v>0.33333333333333331</v>
      </c>
      <c r="B18">
        <v>27479.810959999999</v>
      </c>
      <c r="C18">
        <v>7060.9687880000001</v>
      </c>
      <c r="D18">
        <v>4408.878788</v>
      </c>
      <c r="E18">
        <v>2644.549297</v>
      </c>
      <c r="G18">
        <v>74957.68346</v>
      </c>
      <c r="H18">
        <v>57125.060960000003</v>
      </c>
      <c r="I18">
        <v>45261.729859999999</v>
      </c>
      <c r="J18">
        <v>0.303030303</v>
      </c>
      <c r="K18">
        <v>0.222073116726936</v>
      </c>
      <c r="L18">
        <v>9.0688701772024594E-2</v>
      </c>
      <c r="M18">
        <v>22207.311672693599</v>
      </c>
      <c r="N18">
        <v>6801.6526329018443</v>
      </c>
    </row>
    <row r="19" spans="1:14" x14ac:dyDescent="0.45">
      <c r="A19" s="1">
        <v>0.35416666666666669</v>
      </c>
      <c r="B19">
        <v>27929.923289999999</v>
      </c>
      <c r="C19">
        <v>4589.6297119999999</v>
      </c>
      <c r="D19">
        <v>2865.7712120000001</v>
      </c>
      <c r="E19">
        <v>1718.9570430000001</v>
      </c>
      <c r="G19">
        <v>75407.795790000004</v>
      </c>
      <c r="H19">
        <v>57575.173289999999</v>
      </c>
      <c r="I19">
        <v>45711.842190000003</v>
      </c>
      <c r="J19">
        <v>0.196969697</v>
      </c>
      <c r="K19">
        <v>0.22698380384115699</v>
      </c>
      <c r="L19">
        <v>0.12702044321561701</v>
      </c>
      <c r="M19">
        <v>22698.380384115699</v>
      </c>
      <c r="N19">
        <v>9526.5332411712752</v>
      </c>
    </row>
    <row r="20" spans="1:14" x14ac:dyDescent="0.45">
      <c r="A20" s="1">
        <v>0.375</v>
      </c>
      <c r="B20">
        <v>28305.035619999999</v>
      </c>
      <c r="C20">
        <v>3883.5328330000002</v>
      </c>
      <c r="D20">
        <v>2424.8833330000002</v>
      </c>
      <c r="E20">
        <v>1454.502113</v>
      </c>
      <c r="G20">
        <v>75782.908119999993</v>
      </c>
      <c r="H20">
        <v>57950.285620000002</v>
      </c>
      <c r="I20">
        <v>46086.954519999999</v>
      </c>
      <c r="J20">
        <v>0.16666666699999999</v>
      </c>
      <c r="K20">
        <v>0.232567354571422</v>
      </c>
      <c r="L20">
        <v>0.16655774789493499</v>
      </c>
      <c r="M20">
        <v>23256.7354571422</v>
      </c>
      <c r="N20">
        <v>12491.831092120125</v>
      </c>
    </row>
    <row r="21" spans="1:14" x14ac:dyDescent="0.45">
      <c r="A21" s="1">
        <v>0.39583333333333331</v>
      </c>
      <c r="B21">
        <v>28279.501370000002</v>
      </c>
      <c r="C21">
        <v>7625.8462909999998</v>
      </c>
      <c r="D21">
        <v>4761.5890909999998</v>
      </c>
      <c r="E21">
        <v>2856.113241</v>
      </c>
      <c r="G21">
        <v>75757.373869999996</v>
      </c>
      <c r="H21">
        <v>57924.751369999998</v>
      </c>
      <c r="I21">
        <v>46061.420270000002</v>
      </c>
      <c r="J21">
        <v>0.32727272699999999</v>
      </c>
      <c r="K21">
        <v>0.238080806596834</v>
      </c>
      <c r="L21">
        <v>0.20467806124586299</v>
      </c>
      <c r="M21">
        <v>23808.080659683401</v>
      </c>
      <c r="N21">
        <v>15350.854593439724</v>
      </c>
    </row>
    <row r="22" spans="1:14" x14ac:dyDescent="0.45">
      <c r="A22" s="1">
        <v>0.41666666666666669</v>
      </c>
      <c r="B22">
        <v>28147.841100000001</v>
      </c>
      <c r="C22">
        <v>4942.6781520000004</v>
      </c>
      <c r="D22">
        <v>3086.2151520000002</v>
      </c>
      <c r="E22">
        <v>1851.1845080000001</v>
      </c>
      <c r="G22">
        <v>75625.713600000003</v>
      </c>
      <c r="H22">
        <v>57793.091099999998</v>
      </c>
      <c r="I22">
        <v>45929.760000000002</v>
      </c>
      <c r="J22">
        <v>0.212121212</v>
      </c>
      <c r="K22">
        <v>0.24428349259451301</v>
      </c>
      <c r="L22">
        <v>0.23918750785471901</v>
      </c>
      <c r="M22">
        <v>24428.349259451301</v>
      </c>
      <c r="N22">
        <v>17939.063089103925</v>
      </c>
    </row>
    <row r="23" spans="1:14" x14ac:dyDescent="0.45">
      <c r="A23" s="1">
        <v>0.4375</v>
      </c>
      <c r="B23">
        <v>27992.235619999999</v>
      </c>
      <c r="C23">
        <v>2118.2906360000002</v>
      </c>
      <c r="D23">
        <v>1322.663636</v>
      </c>
      <c r="E23">
        <v>793.36478910000005</v>
      </c>
      <c r="G23">
        <v>75470.108120000004</v>
      </c>
      <c r="H23">
        <v>57637.485619999999</v>
      </c>
      <c r="I23">
        <v>45774.154519999996</v>
      </c>
      <c r="J23">
        <v>9.0909090999999997E-2</v>
      </c>
      <c r="K23">
        <v>0.25041398112371999</v>
      </c>
      <c r="L23">
        <v>0.268754136818734</v>
      </c>
      <c r="M23">
        <v>25041.398112371997</v>
      </c>
      <c r="N23">
        <v>20156.560261405051</v>
      </c>
    </row>
    <row r="24" spans="1:14" x14ac:dyDescent="0.45">
      <c r="A24" s="1">
        <v>0.45833333333333331</v>
      </c>
      <c r="B24">
        <v>27899.87945</v>
      </c>
      <c r="C24">
        <v>1043.427602</v>
      </c>
      <c r="D24">
        <v>651.51765399999999</v>
      </c>
      <c r="E24">
        <v>390.79562779999998</v>
      </c>
      <c r="G24">
        <v>75377.751950000005</v>
      </c>
      <c r="H24">
        <v>57545.12945</v>
      </c>
      <c r="I24">
        <v>45681.798349999997</v>
      </c>
      <c r="J24">
        <v>4.478E-2</v>
      </c>
      <c r="K24">
        <v>0.25501740924421401</v>
      </c>
      <c r="L24">
        <v>0.29219052406685903</v>
      </c>
      <c r="M24">
        <v>25501.7409244214</v>
      </c>
      <c r="N24">
        <v>21914.289305014427</v>
      </c>
    </row>
    <row r="25" spans="1:14" x14ac:dyDescent="0.45">
      <c r="A25" s="1">
        <v>0.47916666666666669</v>
      </c>
      <c r="B25">
        <v>27853.312330000001</v>
      </c>
      <c r="C25">
        <v>2118.2906360000002</v>
      </c>
      <c r="D25">
        <v>1322.663636</v>
      </c>
      <c r="E25">
        <v>793.36478910000005</v>
      </c>
      <c r="G25">
        <v>75331.184829999998</v>
      </c>
      <c r="H25">
        <v>57498.562330000001</v>
      </c>
      <c r="I25">
        <v>45635.231229999998</v>
      </c>
      <c r="J25">
        <v>9.0909090999999997E-2</v>
      </c>
      <c r="K25">
        <v>0.25954444236899998</v>
      </c>
      <c r="L25">
        <v>0.30818859704243601</v>
      </c>
      <c r="M25">
        <v>25954.444236899999</v>
      </c>
      <c r="N25">
        <v>23114.144778182701</v>
      </c>
    </row>
    <row r="26" spans="1:14" x14ac:dyDescent="0.45">
      <c r="A26" s="1">
        <v>0.5</v>
      </c>
      <c r="B26">
        <v>28032.90137</v>
      </c>
      <c r="C26">
        <v>4236.5812729999998</v>
      </c>
      <c r="D26">
        <v>2645.3272729999999</v>
      </c>
      <c r="E26">
        <v>1586.7295779999999</v>
      </c>
      <c r="G26">
        <v>75510.773870000005</v>
      </c>
      <c r="H26">
        <v>57678.15137</v>
      </c>
      <c r="I26">
        <v>45814.820269999997</v>
      </c>
      <c r="J26">
        <v>0.18181818199999999</v>
      </c>
      <c r="K26">
        <v>0.26260443972455799</v>
      </c>
      <c r="L26">
        <v>0.316429139960622</v>
      </c>
      <c r="M26">
        <v>26260.4439724558</v>
      </c>
      <c r="N26">
        <v>23732.185497046648</v>
      </c>
    </row>
    <row r="27" spans="1:14" x14ac:dyDescent="0.45">
      <c r="A27" s="1">
        <v>0.52083333333333337</v>
      </c>
      <c r="B27">
        <v>27939.156159999999</v>
      </c>
      <c r="C27">
        <v>4942.6781520000004</v>
      </c>
      <c r="D27">
        <v>3086.2151520000002</v>
      </c>
      <c r="E27">
        <v>1851.1845080000001</v>
      </c>
      <c r="G27">
        <v>75417.028659999996</v>
      </c>
      <c r="H27">
        <v>57584.406159999999</v>
      </c>
      <c r="I27">
        <v>45721.075060000003</v>
      </c>
      <c r="J27">
        <v>0.212121212</v>
      </c>
      <c r="K27">
        <v>0.265594758127987</v>
      </c>
      <c r="L27">
        <v>0.31732792928658199</v>
      </c>
      <c r="M27">
        <v>26559.475812798701</v>
      </c>
      <c r="N27">
        <v>23799.594696493648</v>
      </c>
    </row>
    <row r="28" spans="1:14" x14ac:dyDescent="0.45">
      <c r="A28" s="1">
        <v>0.54166666666666663</v>
      </c>
      <c r="B28">
        <v>27768.00548</v>
      </c>
      <c r="C28">
        <v>4589.6297119999999</v>
      </c>
      <c r="D28">
        <v>2865.7712120000001</v>
      </c>
      <c r="E28">
        <v>1718.9570430000001</v>
      </c>
      <c r="G28">
        <v>75245.877980000005</v>
      </c>
      <c r="H28">
        <v>57413.25548</v>
      </c>
      <c r="I28">
        <v>45549.924379999997</v>
      </c>
      <c r="J28">
        <v>0.196969697</v>
      </c>
      <c r="K28">
        <v>0.268024286892592</v>
      </c>
      <c r="L28">
        <v>0.31157995056763399</v>
      </c>
      <c r="M28">
        <v>26802.428689259199</v>
      </c>
      <c r="N28">
        <v>23368.496292572549</v>
      </c>
    </row>
    <row r="29" spans="1:14" x14ac:dyDescent="0.45">
      <c r="A29" s="1">
        <v>0.5625</v>
      </c>
      <c r="B29">
        <v>27468.797259999999</v>
      </c>
      <c r="C29">
        <v>3954.1425210000002</v>
      </c>
      <c r="D29">
        <v>2468.9721209999998</v>
      </c>
      <c r="E29">
        <v>1480.947606</v>
      </c>
      <c r="G29">
        <v>74946.669760000004</v>
      </c>
      <c r="H29">
        <v>57114.047259999999</v>
      </c>
      <c r="I29">
        <v>45250.716160000004</v>
      </c>
      <c r="J29">
        <v>0.16969697</v>
      </c>
      <c r="K29">
        <v>0.27038035893055401</v>
      </c>
      <c r="L29">
        <v>0.30064073562062799</v>
      </c>
      <c r="M29">
        <v>27038.035893055399</v>
      </c>
      <c r="N29">
        <v>22548.055171547097</v>
      </c>
    </row>
    <row r="30" spans="1:14" x14ac:dyDescent="0.45">
      <c r="A30" s="1">
        <v>0.58333333333333337</v>
      </c>
      <c r="B30">
        <v>27403.684929999999</v>
      </c>
      <c r="C30">
        <v>3389.2650180000001</v>
      </c>
      <c r="D30">
        <v>2116.2618179999999</v>
      </c>
      <c r="E30">
        <v>1269.3836630000001</v>
      </c>
      <c r="G30">
        <v>74881.557430000001</v>
      </c>
      <c r="H30">
        <v>57048.934930000003</v>
      </c>
      <c r="I30">
        <v>45185.60383</v>
      </c>
      <c r="J30">
        <v>0.14545454499999999</v>
      </c>
      <c r="K30">
        <v>0.26997991483217199</v>
      </c>
      <c r="L30">
        <v>0.28323237401030499</v>
      </c>
      <c r="M30">
        <v>26997.9914832172</v>
      </c>
      <c r="N30">
        <v>21242.428050772873</v>
      </c>
    </row>
    <row r="31" spans="1:14" x14ac:dyDescent="0.45">
      <c r="A31" s="1">
        <v>0.60416666666666663</v>
      </c>
      <c r="B31">
        <v>27368.487669999999</v>
      </c>
      <c r="C31">
        <v>3106.8262669999999</v>
      </c>
      <c r="D31">
        <v>1939.906667</v>
      </c>
      <c r="E31">
        <v>1163.6016910000001</v>
      </c>
      <c r="G31">
        <v>74846.36017</v>
      </c>
      <c r="H31">
        <v>57013.737670000002</v>
      </c>
      <c r="I31">
        <v>45150.406569999999</v>
      </c>
      <c r="J31">
        <v>0.133333333</v>
      </c>
      <c r="K31">
        <v>0.269505594254425</v>
      </c>
      <c r="L31">
        <v>0.25891144066021499</v>
      </c>
      <c r="M31">
        <v>26950.559425442501</v>
      </c>
      <c r="N31">
        <v>19418.358049516122</v>
      </c>
    </row>
    <row r="32" spans="1:14" x14ac:dyDescent="0.45">
      <c r="A32" s="1">
        <v>0.625</v>
      </c>
      <c r="B32">
        <v>27594.43562</v>
      </c>
      <c r="C32">
        <v>2824.3875149999999</v>
      </c>
      <c r="D32">
        <v>1763.5515150000001</v>
      </c>
      <c r="E32">
        <v>1057.8197190000001</v>
      </c>
      <c r="G32">
        <v>75072.308120000002</v>
      </c>
      <c r="H32">
        <v>57239.685619999997</v>
      </c>
      <c r="I32">
        <v>45376.354520000001</v>
      </c>
      <c r="J32">
        <v>0.12121212100000001</v>
      </c>
      <c r="K32">
        <v>0.26669493001672701</v>
      </c>
      <c r="L32">
        <v>0.23034728331448201</v>
      </c>
      <c r="M32">
        <v>26669.493001672701</v>
      </c>
      <c r="N32">
        <v>17276.04624858615</v>
      </c>
    </row>
    <row r="33" spans="1:14" x14ac:dyDescent="0.45">
      <c r="A33" s="1">
        <v>0.64583333333333337</v>
      </c>
      <c r="B33">
        <v>28168.865750000001</v>
      </c>
      <c r="C33">
        <v>2541.9487640000002</v>
      </c>
      <c r="D33">
        <v>1587.1963639999999</v>
      </c>
      <c r="E33">
        <v>952.0377469</v>
      </c>
      <c r="G33">
        <v>75646.738249999995</v>
      </c>
      <c r="H33">
        <v>57814.115749999997</v>
      </c>
      <c r="I33">
        <v>45950.784650000001</v>
      </c>
      <c r="J33">
        <v>0.109090909</v>
      </c>
      <c r="K33">
        <v>0.26380829053604499</v>
      </c>
      <c r="L33">
        <v>0.20081312052281</v>
      </c>
      <c r="M33">
        <v>26380.829053604499</v>
      </c>
      <c r="N33">
        <v>15060.984039210751</v>
      </c>
    </row>
    <row r="34" spans="1:14" x14ac:dyDescent="0.45">
      <c r="A34" s="1">
        <v>0.66666666666666663</v>
      </c>
      <c r="B34">
        <v>29057.684929999999</v>
      </c>
      <c r="C34">
        <v>2259.5100120000002</v>
      </c>
      <c r="D34">
        <v>1410.841212</v>
      </c>
      <c r="E34">
        <v>846.25577499999997</v>
      </c>
      <c r="G34">
        <v>76535.557430000001</v>
      </c>
      <c r="H34">
        <v>58702.934930000003</v>
      </c>
      <c r="I34">
        <v>46839.60383</v>
      </c>
      <c r="J34">
        <v>9.6969696999999994E-2</v>
      </c>
      <c r="K34">
        <v>0.25981182485397902</v>
      </c>
      <c r="L34">
        <v>0.17158434921033899</v>
      </c>
      <c r="M34">
        <v>25981.182485397901</v>
      </c>
      <c r="N34">
        <v>12868.826190775424</v>
      </c>
    </row>
    <row r="35" spans="1:14" x14ac:dyDescent="0.45">
      <c r="A35" s="1">
        <v>0.6875</v>
      </c>
      <c r="B35">
        <v>30126.580819999999</v>
      </c>
      <c r="C35">
        <v>1977.071261</v>
      </c>
      <c r="D35">
        <v>1234.4860610000001</v>
      </c>
      <c r="E35">
        <v>740.47380320000002</v>
      </c>
      <c r="G35">
        <v>77604.453320000001</v>
      </c>
      <c r="H35">
        <v>59771.830820000003</v>
      </c>
      <c r="I35">
        <v>47908.49972</v>
      </c>
      <c r="J35">
        <v>8.4848485000000001E-2</v>
      </c>
      <c r="K35">
        <v>0.25574442096161198</v>
      </c>
      <c r="L35">
        <v>0.14097314733358501</v>
      </c>
      <c r="M35">
        <v>25574.442096161198</v>
      </c>
      <c r="N35">
        <v>10572.986050018875</v>
      </c>
    </row>
    <row r="36" spans="1:14" x14ac:dyDescent="0.45">
      <c r="A36" s="1">
        <v>0.70833333333333337</v>
      </c>
      <c r="B36">
        <v>31098.515070000001</v>
      </c>
      <c r="C36">
        <v>282.43875150000002</v>
      </c>
      <c r="D36">
        <v>176.35515150000001</v>
      </c>
      <c r="E36">
        <v>105.7819719</v>
      </c>
      <c r="G36">
        <v>78576.387570000006</v>
      </c>
      <c r="H36">
        <v>60743.765070000001</v>
      </c>
      <c r="I36">
        <v>48880.433969999998</v>
      </c>
      <c r="J36">
        <v>1.2121211999999999E-2</v>
      </c>
      <c r="K36">
        <v>0.251362202526492</v>
      </c>
      <c r="L36">
        <v>0.111050856688032</v>
      </c>
      <c r="M36">
        <v>25136.2202526492</v>
      </c>
      <c r="N36">
        <v>8328.8142516024</v>
      </c>
    </row>
    <row r="37" spans="1:14" x14ac:dyDescent="0.45">
      <c r="A37" s="1">
        <v>0.72916666666666663</v>
      </c>
      <c r="B37">
        <v>31638.646580000001</v>
      </c>
      <c r="C37">
        <v>1765.242197</v>
      </c>
      <c r="D37">
        <v>1102.219697</v>
      </c>
      <c r="E37">
        <v>661.13732419999997</v>
      </c>
      <c r="G37">
        <v>79116.519079999998</v>
      </c>
      <c r="H37">
        <v>61283.896580000001</v>
      </c>
      <c r="I37">
        <v>49420.565479999997</v>
      </c>
      <c r="J37">
        <v>7.5757575999999993E-2</v>
      </c>
      <c r="K37">
        <v>0.24690358909566401</v>
      </c>
      <c r="L37">
        <v>8.4111893092036399E-2</v>
      </c>
      <c r="M37">
        <v>24690.358909566403</v>
      </c>
      <c r="N37">
        <v>6308.3919819027296</v>
      </c>
    </row>
    <row r="38" spans="1:14" x14ac:dyDescent="0.45">
      <c r="A38" s="1">
        <v>0.75</v>
      </c>
      <c r="B38">
        <v>31855.279450000002</v>
      </c>
      <c r="C38">
        <v>4236.5812729999998</v>
      </c>
      <c r="D38">
        <v>2645.3272729999999</v>
      </c>
      <c r="E38">
        <v>1586.7295779999999</v>
      </c>
      <c r="G38">
        <v>79333.151949999999</v>
      </c>
      <c r="H38">
        <v>61500.529450000002</v>
      </c>
      <c r="I38">
        <v>49637.198349999999</v>
      </c>
      <c r="J38">
        <v>0.18181818199999999</v>
      </c>
      <c r="K38">
        <v>0.242196901805147</v>
      </c>
      <c r="L38">
        <v>6.0917012274307701E-2</v>
      </c>
      <c r="M38">
        <v>24219.690180514699</v>
      </c>
      <c r="N38">
        <v>4568.7759205730772</v>
      </c>
    </row>
    <row r="39" spans="1:14" x14ac:dyDescent="0.45">
      <c r="A39" s="1">
        <v>0.77083333333333337</v>
      </c>
      <c r="B39">
        <v>31748.424660000001</v>
      </c>
      <c r="C39">
        <v>7060.9687880000001</v>
      </c>
      <c r="D39">
        <v>4408.878788</v>
      </c>
      <c r="E39">
        <v>2644.549297</v>
      </c>
      <c r="G39">
        <v>79226.297160000002</v>
      </c>
      <c r="H39">
        <v>61393.674659999997</v>
      </c>
      <c r="I39">
        <v>49530.343560000001</v>
      </c>
      <c r="J39">
        <v>0.303030303</v>
      </c>
      <c r="K39">
        <v>0.23741423927164501</v>
      </c>
      <c r="L39">
        <v>4.1154748439529099E-2</v>
      </c>
      <c r="M39">
        <v>23741.423927164502</v>
      </c>
      <c r="N39">
        <v>3086.6061329646823</v>
      </c>
    </row>
    <row r="40" spans="1:14" x14ac:dyDescent="0.45">
      <c r="A40" s="1">
        <v>0.79166666666666663</v>
      </c>
      <c r="B40">
        <v>31374.947950000002</v>
      </c>
      <c r="C40">
        <v>9885.3563030000005</v>
      </c>
      <c r="D40">
        <v>6172.4303030000001</v>
      </c>
      <c r="E40">
        <v>3702.3690160000001</v>
      </c>
      <c r="G40">
        <v>78852.820449999999</v>
      </c>
      <c r="H40">
        <v>61020.197950000002</v>
      </c>
      <c r="I40">
        <v>49156.866849999999</v>
      </c>
      <c r="J40">
        <v>0.42424242400000001</v>
      </c>
      <c r="K40">
        <v>0.23318187255887601</v>
      </c>
      <c r="L40">
        <v>2.49059528297935E-2</v>
      </c>
      <c r="M40">
        <v>23318.187255887602</v>
      </c>
      <c r="N40">
        <v>1867.9464622345124</v>
      </c>
    </row>
    <row r="41" spans="1:14" x14ac:dyDescent="0.45">
      <c r="A41" s="1">
        <v>0.8125</v>
      </c>
      <c r="B41">
        <v>30764.802739999999</v>
      </c>
      <c r="C41">
        <v>8826.2109849999997</v>
      </c>
      <c r="D41">
        <v>5511.0984850000004</v>
      </c>
      <c r="E41">
        <v>3305.6866209999998</v>
      </c>
      <c r="G41">
        <v>78242.675239999997</v>
      </c>
      <c r="H41">
        <v>60410.052739999999</v>
      </c>
      <c r="I41">
        <v>48546.721640000003</v>
      </c>
      <c r="J41">
        <v>0.37878787899999999</v>
      </c>
      <c r="K41">
        <v>0.22887604911946399</v>
      </c>
      <c r="L41">
        <v>1.29977797327301E-2</v>
      </c>
      <c r="M41">
        <v>22887.604911946401</v>
      </c>
      <c r="N41">
        <v>974.83347995475754</v>
      </c>
    </row>
    <row r="42" spans="1:14" x14ac:dyDescent="0.45">
      <c r="A42" s="1">
        <v>0.83333333333333337</v>
      </c>
      <c r="B42">
        <v>30072.646580000001</v>
      </c>
      <c r="C42">
        <v>8190.7237940000005</v>
      </c>
      <c r="D42">
        <v>5114.2993939999997</v>
      </c>
      <c r="E42">
        <v>3067.6771840000001</v>
      </c>
      <c r="G42">
        <v>77550.519079999998</v>
      </c>
      <c r="H42">
        <v>59717.896580000001</v>
      </c>
      <c r="I42">
        <v>47854.565479999997</v>
      </c>
      <c r="J42">
        <v>0.351515152</v>
      </c>
      <c r="K42">
        <v>0.22594491585007301</v>
      </c>
      <c r="L42">
        <v>5.4727493611495103E-3</v>
      </c>
      <c r="M42">
        <v>22594.491585007301</v>
      </c>
      <c r="N42">
        <v>410.4562020862133</v>
      </c>
    </row>
    <row r="43" spans="1:14" x14ac:dyDescent="0.45">
      <c r="A43" s="1">
        <v>0.85416666666666663</v>
      </c>
      <c r="B43">
        <v>29256.057529999998</v>
      </c>
      <c r="C43">
        <v>5309.8485280000004</v>
      </c>
      <c r="D43">
        <v>3315.4768479999998</v>
      </c>
      <c r="E43">
        <v>1988.701071</v>
      </c>
      <c r="G43">
        <v>76733.930030000003</v>
      </c>
      <c r="H43">
        <v>58901.307529999998</v>
      </c>
      <c r="I43">
        <v>47037.976430000002</v>
      </c>
      <c r="J43">
        <v>0.227878788</v>
      </c>
      <c r="K43">
        <v>0.22293822709042099</v>
      </c>
      <c r="L43">
        <v>1.4714507142557899E-3</v>
      </c>
      <c r="M43">
        <v>22293.822709042099</v>
      </c>
      <c r="N43">
        <v>110.35880356918425</v>
      </c>
    </row>
    <row r="44" spans="1:14" x14ac:dyDescent="0.45">
      <c r="A44" s="1">
        <v>0.875</v>
      </c>
      <c r="B44">
        <v>28314.928769999999</v>
      </c>
      <c r="C44">
        <v>4236.5812729999998</v>
      </c>
      <c r="D44">
        <v>2645.3272729999999</v>
      </c>
      <c r="E44">
        <v>1586.7295779999999</v>
      </c>
      <c r="G44">
        <v>75792.801269999996</v>
      </c>
      <c r="H44">
        <v>57960.178769999999</v>
      </c>
      <c r="I44">
        <v>46096.847670000003</v>
      </c>
      <c r="J44">
        <v>0.18181818199999999</v>
      </c>
      <c r="K44">
        <v>0.22149721599006</v>
      </c>
      <c r="L44">
        <v>1.6002681077458E-4</v>
      </c>
      <c r="M44">
        <v>22149.721599005999</v>
      </c>
      <c r="N44">
        <v>12.0020108080935</v>
      </c>
    </row>
    <row r="45" spans="1:14" x14ac:dyDescent="0.45">
      <c r="A45" s="1">
        <v>0.89583333333333337</v>
      </c>
      <c r="B45">
        <v>27177.56438</v>
      </c>
      <c r="C45">
        <v>3954.1425210000002</v>
      </c>
      <c r="D45">
        <v>2468.9721209999998</v>
      </c>
      <c r="E45">
        <v>1480.947606</v>
      </c>
      <c r="G45">
        <v>74655.436879999994</v>
      </c>
      <c r="H45">
        <v>56822.814380000003</v>
      </c>
      <c r="I45">
        <v>44959.48328</v>
      </c>
      <c r="J45">
        <v>0.16969697</v>
      </c>
      <c r="K45">
        <v>0.21997939014126799</v>
      </c>
      <c r="L45" s="7">
        <v>2.3878346110343101E-5</v>
      </c>
      <c r="M45">
        <v>21997.939014126798</v>
      </c>
      <c r="N45">
        <v>1.7908759582757325</v>
      </c>
    </row>
    <row r="46" spans="1:14" x14ac:dyDescent="0.45">
      <c r="A46" s="1">
        <v>0.91666666666666663</v>
      </c>
      <c r="B46">
        <v>25904.619180000002</v>
      </c>
      <c r="C46">
        <v>3389.2650180000001</v>
      </c>
      <c r="D46">
        <v>2116.2618179999999</v>
      </c>
      <c r="E46">
        <v>1269.3836630000001</v>
      </c>
      <c r="G46">
        <v>73382.491680000006</v>
      </c>
      <c r="H46">
        <v>55549.869180000002</v>
      </c>
      <c r="I46">
        <v>43686.538079999998</v>
      </c>
      <c r="J46">
        <v>0.14545454499999999</v>
      </c>
      <c r="K46">
        <v>0.219476106625587</v>
      </c>
      <c r="L46" s="7">
        <v>1.0891877173139E-5</v>
      </c>
      <c r="M46">
        <v>21947.610662558702</v>
      </c>
      <c r="N46">
        <v>0.81689078798542503</v>
      </c>
    </row>
    <row r="47" spans="1:14" x14ac:dyDescent="0.45">
      <c r="A47" s="1">
        <v>0.9375</v>
      </c>
      <c r="B47">
        <v>24496.076710000001</v>
      </c>
      <c r="C47">
        <v>2541.9487640000002</v>
      </c>
      <c r="D47">
        <v>1587.1963639999999</v>
      </c>
      <c r="E47">
        <v>952.0377469</v>
      </c>
      <c r="G47">
        <v>71973.949210000006</v>
      </c>
      <c r="H47">
        <v>54141.326710000001</v>
      </c>
      <c r="I47">
        <v>42277.995609999998</v>
      </c>
      <c r="J47">
        <v>0.109090909</v>
      </c>
      <c r="K47">
        <v>0.218898526877816</v>
      </c>
      <c r="L47" s="7">
        <v>8.3783670562607297E-7</v>
      </c>
      <c r="M47">
        <v>21889.8526877816</v>
      </c>
      <c r="N47">
        <v>6.2837752921955467E-2</v>
      </c>
    </row>
    <row r="48" spans="1:14" x14ac:dyDescent="0.45">
      <c r="A48" s="1">
        <v>0.95833333333333337</v>
      </c>
      <c r="B48">
        <v>23027.969779999999</v>
      </c>
      <c r="C48">
        <v>1977.071261</v>
      </c>
      <c r="D48">
        <v>1234.4860610000001</v>
      </c>
      <c r="E48">
        <v>740.47380320000002</v>
      </c>
      <c r="G48">
        <v>70505.842279999997</v>
      </c>
      <c r="H48">
        <v>52673.219779999999</v>
      </c>
      <c r="I48">
        <v>40809.888679999996</v>
      </c>
      <c r="J48">
        <v>8.4848485000000001E-2</v>
      </c>
      <c r="K48">
        <v>0.21634520680790001</v>
      </c>
      <c r="L48">
        <v>0</v>
      </c>
      <c r="M48">
        <v>21634.520680789999</v>
      </c>
      <c r="N48">
        <v>0</v>
      </c>
    </row>
    <row r="49" spans="1:14" x14ac:dyDescent="0.45">
      <c r="A49" s="1">
        <v>0.97916666666666663</v>
      </c>
      <c r="B49">
        <v>21924.25</v>
      </c>
      <c r="C49">
        <v>1412.1937579999999</v>
      </c>
      <c r="D49">
        <v>881.77575760000002</v>
      </c>
      <c r="E49">
        <v>528.90985939999996</v>
      </c>
      <c r="G49">
        <v>69402.122499999998</v>
      </c>
      <c r="H49">
        <v>51569.5</v>
      </c>
      <c r="I49">
        <v>39706.168899999997</v>
      </c>
      <c r="J49">
        <v>6.0606061000000003E-2</v>
      </c>
      <c r="K49">
        <v>0.21496758182831399</v>
      </c>
      <c r="L49">
        <v>0</v>
      </c>
      <c r="M49">
        <v>21496.7581828314</v>
      </c>
      <c r="N4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DDE3-33CB-40AE-BFDC-F4EBF79FD0B7}">
  <dimension ref="A1:I49"/>
  <sheetViews>
    <sheetView tabSelected="1" topLeftCell="B1" workbookViewId="0">
      <selection activeCell="D2" sqref="D2"/>
    </sheetView>
  </sheetViews>
  <sheetFormatPr defaultRowHeight="14.25" x14ac:dyDescent="0.45"/>
  <cols>
    <col min="1" max="1" width="17.6640625" customWidth="1"/>
    <col min="2" max="2" width="11.06640625" customWidth="1"/>
    <col min="3" max="3" width="16.265625" customWidth="1"/>
    <col min="4" max="4" width="18.796875" customWidth="1"/>
    <col min="5" max="5" width="38.53125" customWidth="1"/>
    <col min="6" max="6" width="23.6640625" customWidth="1"/>
    <col min="7" max="7" width="36" customWidth="1"/>
    <col min="8" max="8" width="23.6640625" customWidth="1"/>
    <col min="9" max="9" width="18.9296875" customWidth="1"/>
  </cols>
  <sheetData>
    <row r="1" spans="1:9" x14ac:dyDescent="0.45">
      <c r="A1" t="s">
        <v>4</v>
      </c>
      <c r="B1" t="s">
        <v>56</v>
      </c>
      <c r="C1" t="s">
        <v>55</v>
      </c>
      <c r="D1" t="s">
        <v>57</v>
      </c>
      <c r="E1" t="s">
        <v>2</v>
      </c>
      <c r="F1" t="s">
        <v>3</v>
      </c>
      <c r="G1" t="s">
        <v>2</v>
      </c>
      <c r="H1" t="s">
        <v>53</v>
      </c>
      <c r="I1" t="s">
        <v>54</v>
      </c>
    </row>
    <row r="2" spans="1:9" x14ac:dyDescent="0.45">
      <c r="A2" s="1">
        <v>0</v>
      </c>
      <c r="B2">
        <v>11297.55006</v>
      </c>
      <c r="C2">
        <v>7054.2060609999999</v>
      </c>
      <c r="D2">
        <v>4231.278875</v>
      </c>
      <c r="E2">
        <v>68777.505380000002</v>
      </c>
      <c r="F2">
        <v>50944.882879999997</v>
      </c>
      <c r="G2">
        <v>39081.551780000002</v>
      </c>
      <c r="H2">
        <v>21465.020956154702</v>
      </c>
      <c r="I2">
        <v>0</v>
      </c>
    </row>
    <row r="3" spans="1:9" x14ac:dyDescent="0.45">
      <c r="A3" s="1">
        <v>2.0833333333333332E-2</v>
      </c>
      <c r="B3">
        <v>14121.93758</v>
      </c>
      <c r="C3">
        <v>8817.757576</v>
      </c>
      <c r="D3">
        <v>5289.098594</v>
      </c>
      <c r="E3">
        <v>68618.560169999997</v>
      </c>
      <c r="F3">
        <v>50785.937669999999</v>
      </c>
      <c r="G3">
        <v>38922.606570000004</v>
      </c>
      <c r="H3">
        <v>21349.505006600601</v>
      </c>
      <c r="I3">
        <v>0</v>
      </c>
    </row>
    <row r="4" spans="1:9" x14ac:dyDescent="0.45">
      <c r="A4" s="1">
        <v>4.1666666666666664E-2</v>
      </c>
      <c r="B4">
        <v>15534.13133</v>
      </c>
      <c r="C4">
        <v>9699.5333329999994</v>
      </c>
      <c r="D4">
        <v>5818.0084530000004</v>
      </c>
      <c r="E4">
        <v>68345.612229999999</v>
      </c>
      <c r="F4">
        <v>50512.989730000001</v>
      </c>
      <c r="G4">
        <v>38649.658629999998</v>
      </c>
      <c r="H4">
        <v>21368.058076986803</v>
      </c>
      <c r="I4">
        <v>0</v>
      </c>
    </row>
    <row r="5" spans="1:9" x14ac:dyDescent="0.45">
      <c r="A5" s="1">
        <v>6.25E-2</v>
      </c>
      <c r="B5">
        <v>18358.51885</v>
      </c>
      <c r="C5">
        <v>11463.084849999999</v>
      </c>
      <c r="D5">
        <v>6875.8281720000004</v>
      </c>
      <c r="E5">
        <v>68153.908119999993</v>
      </c>
      <c r="F5">
        <v>50321.285620000002</v>
      </c>
      <c r="G5">
        <v>38457.954519999999</v>
      </c>
      <c r="H5">
        <v>21378.3000434444</v>
      </c>
      <c r="I5">
        <v>0</v>
      </c>
    </row>
    <row r="6" spans="1:9" x14ac:dyDescent="0.45">
      <c r="A6" s="1">
        <v>8.3333333333333329E-2</v>
      </c>
      <c r="B6">
        <v>19770.712609999999</v>
      </c>
      <c r="C6">
        <v>12344.86061</v>
      </c>
      <c r="D6">
        <v>7404.7380320000002</v>
      </c>
      <c r="E6">
        <v>67823.614969999995</v>
      </c>
      <c r="F6">
        <v>49990.992469999997</v>
      </c>
      <c r="G6">
        <v>38127.661370000002</v>
      </c>
      <c r="H6">
        <v>21412.551865695899</v>
      </c>
      <c r="I6">
        <v>0</v>
      </c>
    </row>
    <row r="7" spans="1:9" x14ac:dyDescent="0.45">
      <c r="A7" s="1">
        <v>0.10416666666666667</v>
      </c>
      <c r="B7">
        <v>20476.80948</v>
      </c>
      <c r="C7">
        <v>12785.74848</v>
      </c>
      <c r="D7">
        <v>7669.1929609999997</v>
      </c>
      <c r="E7">
        <v>67473.562909999993</v>
      </c>
      <c r="F7">
        <v>49640.940410000003</v>
      </c>
      <c r="G7">
        <v>37777.60931</v>
      </c>
      <c r="H7">
        <v>21440.0456690963</v>
      </c>
      <c r="I7">
        <v>0</v>
      </c>
    </row>
    <row r="8" spans="1:9" x14ac:dyDescent="0.45">
      <c r="A8" s="1">
        <v>0.125</v>
      </c>
      <c r="B8">
        <v>21889.003239999998</v>
      </c>
      <c r="C8">
        <v>13667.524240000001</v>
      </c>
      <c r="D8">
        <v>8198.1028210000004</v>
      </c>
      <c r="E8">
        <v>67180.116339999993</v>
      </c>
      <c r="F8">
        <v>49347.493840000003</v>
      </c>
      <c r="G8">
        <v>37484.16274</v>
      </c>
      <c r="H8">
        <v>21456.0382478682</v>
      </c>
      <c r="I8">
        <v>0</v>
      </c>
    </row>
    <row r="9" spans="1:9" x14ac:dyDescent="0.45">
      <c r="A9" s="1">
        <v>0.14583333333333334</v>
      </c>
      <c r="B9">
        <v>22242.05168</v>
      </c>
      <c r="C9">
        <v>13887.96818</v>
      </c>
      <c r="D9">
        <v>8330.330285</v>
      </c>
      <c r="E9">
        <v>66939.960170000006</v>
      </c>
      <c r="F9">
        <v>49107.337670000001</v>
      </c>
      <c r="G9">
        <v>37244.006569999998</v>
      </c>
      <c r="H9">
        <v>21464.4333023416</v>
      </c>
      <c r="I9">
        <v>0</v>
      </c>
    </row>
    <row r="10" spans="1:9" x14ac:dyDescent="0.45">
      <c r="A10" s="1">
        <v>0.16666666666666666</v>
      </c>
      <c r="B10">
        <v>23231.293409999998</v>
      </c>
      <c r="C10">
        <v>14505.652099999999</v>
      </c>
      <c r="D10">
        <v>8700.8316419999992</v>
      </c>
      <c r="E10">
        <v>66838.667019999993</v>
      </c>
      <c r="F10">
        <v>49006.044520000003</v>
      </c>
      <c r="G10">
        <v>37142.71342</v>
      </c>
      <c r="H10">
        <v>21497.6777180563</v>
      </c>
      <c r="I10">
        <v>0</v>
      </c>
    </row>
    <row r="11" spans="1:9" x14ac:dyDescent="0.45">
      <c r="A11" s="1">
        <v>0.1875</v>
      </c>
      <c r="B11">
        <v>18358.51885</v>
      </c>
      <c r="C11">
        <v>11463.084849999999</v>
      </c>
      <c r="D11">
        <v>6875.8281720000004</v>
      </c>
      <c r="E11">
        <v>66830.039619999996</v>
      </c>
      <c r="F11">
        <v>48997.417119999998</v>
      </c>
      <c r="G11">
        <v>37134.086020000002</v>
      </c>
      <c r="H11">
        <v>21523.702386923902</v>
      </c>
      <c r="I11">
        <v>0.80118134975492994</v>
      </c>
    </row>
    <row r="12" spans="1:9" x14ac:dyDescent="0.45">
      <c r="A12" s="1">
        <v>0.20833333333333334</v>
      </c>
      <c r="B12">
        <v>14121.93758</v>
      </c>
      <c r="C12">
        <v>8817.757576</v>
      </c>
      <c r="D12">
        <v>5289.098594</v>
      </c>
      <c r="E12">
        <v>67226.587570000003</v>
      </c>
      <c r="F12">
        <v>49393.965069999998</v>
      </c>
      <c r="G12">
        <v>37530.633970000003</v>
      </c>
      <c r="H12">
        <v>21539.820891512802</v>
      </c>
      <c r="I12">
        <v>34.733567927610899</v>
      </c>
    </row>
    <row r="13" spans="1:9" x14ac:dyDescent="0.45">
      <c r="A13" s="1">
        <v>0.22916666666666666</v>
      </c>
      <c r="B13">
        <v>7060.9687880000001</v>
      </c>
      <c r="C13">
        <v>4408.878788</v>
      </c>
      <c r="D13">
        <v>2644.549297</v>
      </c>
      <c r="E13">
        <v>67865.001269999993</v>
      </c>
      <c r="F13">
        <v>50032.378770000003</v>
      </c>
      <c r="G13">
        <v>38169.04767</v>
      </c>
      <c r="H13">
        <v>21548.257921258602</v>
      </c>
      <c r="I13">
        <v>220.34058062083724</v>
      </c>
    </row>
    <row r="14" spans="1:9" x14ac:dyDescent="0.45">
      <c r="A14" s="1">
        <v>0.25</v>
      </c>
      <c r="B14">
        <v>1412.1937579999999</v>
      </c>
      <c r="C14">
        <v>881.77575760000002</v>
      </c>
      <c r="D14">
        <v>528.90985939999996</v>
      </c>
      <c r="E14">
        <v>69534.793049999993</v>
      </c>
      <c r="F14">
        <v>51702.170550000003</v>
      </c>
      <c r="G14">
        <v>39838.839449999999</v>
      </c>
      <c r="H14">
        <v>21543.7245918429</v>
      </c>
      <c r="I14">
        <v>664.36785220560535</v>
      </c>
    </row>
    <row r="15" spans="1:9" x14ac:dyDescent="0.45">
      <c r="A15" s="1">
        <v>0.27083333333333331</v>
      </c>
      <c r="B15">
        <v>2824.3875149999999</v>
      </c>
      <c r="C15">
        <v>1763.5515150000001</v>
      </c>
      <c r="D15">
        <v>1057.8197190000001</v>
      </c>
      <c r="E15">
        <v>71021.927290000007</v>
      </c>
      <c r="F15">
        <v>53189.304790000002</v>
      </c>
      <c r="G15">
        <v>41325.973689999999</v>
      </c>
      <c r="H15">
        <v>21531.341886494702</v>
      </c>
      <c r="I15">
        <v>1479.1064471534476</v>
      </c>
    </row>
    <row r="16" spans="1:9" x14ac:dyDescent="0.45">
      <c r="A16" s="1">
        <v>0.29166666666666669</v>
      </c>
      <c r="B16">
        <v>3530.4843940000001</v>
      </c>
      <c r="C16">
        <v>2204.439394</v>
      </c>
      <c r="D16">
        <v>1322.2746480000001</v>
      </c>
      <c r="E16">
        <v>72840.423179999998</v>
      </c>
      <c r="F16">
        <v>55007.80068</v>
      </c>
      <c r="G16">
        <v>43144.469579999997</v>
      </c>
      <c r="H16">
        <v>21623.771436246901</v>
      </c>
      <c r="I16">
        <v>2764.4683926102821</v>
      </c>
    </row>
    <row r="17" spans="1:9" x14ac:dyDescent="0.45">
      <c r="A17" s="1">
        <v>0.3125</v>
      </c>
      <c r="B17">
        <v>6354.8719090000004</v>
      </c>
      <c r="C17">
        <v>3967.9909090000001</v>
      </c>
      <c r="D17">
        <v>2380.0943670000001</v>
      </c>
      <c r="E17">
        <v>73925.272500000006</v>
      </c>
      <c r="F17">
        <v>56092.65</v>
      </c>
      <c r="G17">
        <v>44229.318899999998</v>
      </c>
      <c r="H17">
        <v>21709.1071649691</v>
      </c>
      <c r="I17">
        <v>4537.9540027648654</v>
      </c>
    </row>
    <row r="18" spans="1:9" x14ac:dyDescent="0.45">
      <c r="A18" s="1">
        <v>0.33333333333333331</v>
      </c>
      <c r="B18">
        <v>7060.9687880000001</v>
      </c>
      <c r="C18">
        <v>4408.878788</v>
      </c>
      <c r="D18">
        <v>2644.549297</v>
      </c>
      <c r="E18">
        <v>74957.68346</v>
      </c>
      <c r="F18">
        <v>57125.060960000003</v>
      </c>
      <c r="G18">
        <v>45261.729859999999</v>
      </c>
      <c r="H18">
        <v>22207.311672693599</v>
      </c>
      <c r="I18">
        <v>6801.6526329018443</v>
      </c>
    </row>
    <row r="19" spans="1:9" x14ac:dyDescent="0.45">
      <c r="A19" s="1">
        <v>0.35416666666666669</v>
      </c>
      <c r="B19">
        <v>4589.6297119999999</v>
      </c>
      <c r="C19">
        <v>2865.7712120000001</v>
      </c>
      <c r="D19">
        <v>1718.9570430000001</v>
      </c>
      <c r="E19">
        <v>75407.795790000004</v>
      </c>
      <c r="F19">
        <v>57575.173289999999</v>
      </c>
      <c r="G19">
        <v>45711.842190000003</v>
      </c>
      <c r="H19">
        <v>22698.380384115699</v>
      </c>
      <c r="I19">
        <v>9526.5332411712752</v>
      </c>
    </row>
    <row r="20" spans="1:9" x14ac:dyDescent="0.45">
      <c r="A20" s="1">
        <v>0.375</v>
      </c>
      <c r="B20">
        <v>3883.5328330000002</v>
      </c>
      <c r="C20">
        <v>2424.8833330000002</v>
      </c>
      <c r="D20">
        <v>1454.502113</v>
      </c>
      <c r="E20">
        <v>75782.908119999993</v>
      </c>
      <c r="F20">
        <v>57950.285620000002</v>
      </c>
      <c r="G20">
        <v>46086.954519999999</v>
      </c>
      <c r="H20">
        <v>23256.7354571422</v>
      </c>
      <c r="I20">
        <v>12491.831092120125</v>
      </c>
    </row>
    <row r="21" spans="1:9" x14ac:dyDescent="0.45">
      <c r="A21" s="1">
        <v>0.39583333333333331</v>
      </c>
      <c r="B21">
        <v>7625.8462909999998</v>
      </c>
      <c r="C21">
        <v>4761.5890909999998</v>
      </c>
      <c r="D21">
        <v>2856.113241</v>
      </c>
      <c r="E21">
        <v>75757.373869999996</v>
      </c>
      <c r="F21">
        <v>57924.751369999998</v>
      </c>
      <c r="G21">
        <v>46061.420270000002</v>
      </c>
      <c r="H21">
        <v>23808.080659683401</v>
      </c>
      <c r="I21">
        <v>15350.854593439724</v>
      </c>
    </row>
    <row r="22" spans="1:9" x14ac:dyDescent="0.45">
      <c r="A22" s="1">
        <v>0.41666666666666669</v>
      </c>
      <c r="B22">
        <v>4942.6781520000004</v>
      </c>
      <c r="C22">
        <v>3086.2151520000002</v>
      </c>
      <c r="D22">
        <v>1851.1845080000001</v>
      </c>
      <c r="E22">
        <v>75625.713600000003</v>
      </c>
      <c r="F22">
        <v>57793.091099999998</v>
      </c>
      <c r="G22">
        <v>45929.760000000002</v>
      </c>
      <c r="H22">
        <v>24428.349259451301</v>
      </c>
      <c r="I22">
        <v>17939.063089103925</v>
      </c>
    </row>
    <row r="23" spans="1:9" x14ac:dyDescent="0.45">
      <c r="A23" s="1">
        <v>0.4375</v>
      </c>
      <c r="B23">
        <v>2118.2906360000002</v>
      </c>
      <c r="C23">
        <v>1322.663636</v>
      </c>
      <c r="D23">
        <v>793.36478910000005</v>
      </c>
      <c r="E23">
        <v>75470.108120000004</v>
      </c>
      <c r="F23">
        <v>57637.485619999999</v>
      </c>
      <c r="G23">
        <v>45774.154519999996</v>
      </c>
      <c r="H23">
        <v>25041.398112371997</v>
      </c>
      <c r="I23">
        <v>20156.560261405051</v>
      </c>
    </row>
    <row r="24" spans="1:9" x14ac:dyDescent="0.45">
      <c r="A24" s="1">
        <v>0.45833333333333331</v>
      </c>
      <c r="B24">
        <v>1043.427602</v>
      </c>
      <c r="C24">
        <v>651.51765399999999</v>
      </c>
      <c r="D24">
        <v>390.79562779999998</v>
      </c>
      <c r="E24">
        <v>75377.751950000005</v>
      </c>
      <c r="F24">
        <v>57545.12945</v>
      </c>
      <c r="G24">
        <v>45681.798349999997</v>
      </c>
      <c r="H24">
        <v>25501.7409244214</v>
      </c>
      <c r="I24">
        <v>21914.289305014427</v>
      </c>
    </row>
    <row r="25" spans="1:9" x14ac:dyDescent="0.45">
      <c r="A25" s="1">
        <v>0.47916666666666669</v>
      </c>
      <c r="B25">
        <v>2118.2906360000002</v>
      </c>
      <c r="C25">
        <v>1322.663636</v>
      </c>
      <c r="D25">
        <v>793.36478910000005</v>
      </c>
      <c r="E25">
        <v>75331.184829999998</v>
      </c>
      <c r="F25">
        <v>57498.562330000001</v>
      </c>
      <c r="G25">
        <v>45635.231229999998</v>
      </c>
      <c r="H25">
        <v>25954.444236899999</v>
      </c>
      <c r="I25">
        <v>23114.144778182701</v>
      </c>
    </row>
    <row r="26" spans="1:9" x14ac:dyDescent="0.45">
      <c r="A26" s="1">
        <v>0.5</v>
      </c>
      <c r="B26">
        <v>4236.5812729999998</v>
      </c>
      <c r="C26">
        <v>2645.3272729999999</v>
      </c>
      <c r="D26">
        <v>1586.7295779999999</v>
      </c>
      <c r="E26">
        <v>75510.773870000005</v>
      </c>
      <c r="F26">
        <v>57678.15137</v>
      </c>
      <c r="G26">
        <v>45814.820269999997</v>
      </c>
      <c r="H26">
        <v>26260.4439724558</v>
      </c>
      <c r="I26">
        <v>23732.185497046648</v>
      </c>
    </row>
    <row r="27" spans="1:9" x14ac:dyDescent="0.45">
      <c r="A27" s="1">
        <v>0.52083333333333337</v>
      </c>
      <c r="B27">
        <v>4942.6781520000004</v>
      </c>
      <c r="C27">
        <v>3086.2151520000002</v>
      </c>
      <c r="D27">
        <v>1851.1845080000001</v>
      </c>
      <c r="E27">
        <v>75417.028659999996</v>
      </c>
      <c r="F27">
        <v>57584.406159999999</v>
      </c>
      <c r="G27">
        <v>45721.075060000003</v>
      </c>
      <c r="H27">
        <v>26559.475812798701</v>
      </c>
      <c r="I27">
        <v>23799.594696493648</v>
      </c>
    </row>
    <row r="28" spans="1:9" x14ac:dyDescent="0.45">
      <c r="A28" s="1">
        <v>0.54166666666666663</v>
      </c>
      <c r="B28">
        <v>4589.6297119999999</v>
      </c>
      <c r="C28">
        <v>2865.7712120000001</v>
      </c>
      <c r="D28">
        <v>1718.9570430000001</v>
      </c>
      <c r="E28">
        <v>75245.877980000005</v>
      </c>
      <c r="F28">
        <v>57413.25548</v>
      </c>
      <c r="G28">
        <v>45549.924379999997</v>
      </c>
      <c r="H28">
        <v>26802.428689259199</v>
      </c>
      <c r="I28">
        <v>23368.496292572549</v>
      </c>
    </row>
    <row r="29" spans="1:9" x14ac:dyDescent="0.45">
      <c r="A29" s="1">
        <v>0.5625</v>
      </c>
      <c r="B29">
        <v>3954.1425210000002</v>
      </c>
      <c r="C29">
        <v>2468.9721209999998</v>
      </c>
      <c r="D29">
        <v>1480.947606</v>
      </c>
      <c r="E29">
        <v>74946.669760000004</v>
      </c>
      <c r="F29">
        <v>57114.047259999999</v>
      </c>
      <c r="G29">
        <v>45250.716160000004</v>
      </c>
      <c r="H29">
        <v>27038.035893055399</v>
      </c>
      <c r="I29">
        <v>22548.055171547097</v>
      </c>
    </row>
    <row r="30" spans="1:9" x14ac:dyDescent="0.45">
      <c r="A30" s="1">
        <v>0.58333333333333337</v>
      </c>
      <c r="B30">
        <v>3389.2650180000001</v>
      </c>
      <c r="C30">
        <v>2116.2618179999999</v>
      </c>
      <c r="D30">
        <v>1269.3836630000001</v>
      </c>
      <c r="E30">
        <v>74881.557430000001</v>
      </c>
      <c r="F30">
        <v>57048.934930000003</v>
      </c>
      <c r="G30">
        <v>45185.60383</v>
      </c>
      <c r="H30">
        <v>26997.9914832172</v>
      </c>
      <c r="I30">
        <v>21242.428050772873</v>
      </c>
    </row>
    <row r="31" spans="1:9" x14ac:dyDescent="0.45">
      <c r="A31" s="1">
        <v>0.60416666666666663</v>
      </c>
      <c r="B31">
        <v>3106.8262669999999</v>
      </c>
      <c r="C31">
        <v>1939.906667</v>
      </c>
      <c r="D31">
        <v>1163.6016910000001</v>
      </c>
      <c r="E31">
        <v>74846.36017</v>
      </c>
      <c r="F31">
        <v>57013.737670000002</v>
      </c>
      <c r="G31">
        <v>45150.406569999999</v>
      </c>
      <c r="H31">
        <v>26950.559425442501</v>
      </c>
      <c r="I31">
        <v>19418.358049516122</v>
      </c>
    </row>
    <row r="32" spans="1:9" x14ac:dyDescent="0.45">
      <c r="A32" s="1">
        <v>0.625</v>
      </c>
      <c r="B32">
        <v>2824.3875149999999</v>
      </c>
      <c r="C32">
        <v>1763.5515150000001</v>
      </c>
      <c r="D32">
        <v>1057.8197190000001</v>
      </c>
      <c r="E32">
        <v>75072.308120000002</v>
      </c>
      <c r="F32">
        <v>57239.685619999997</v>
      </c>
      <c r="G32">
        <v>45376.354520000001</v>
      </c>
      <c r="H32">
        <v>26669.493001672701</v>
      </c>
      <c r="I32">
        <v>17276.04624858615</v>
      </c>
    </row>
    <row r="33" spans="1:9" x14ac:dyDescent="0.45">
      <c r="A33" s="1">
        <v>0.64583333333333337</v>
      </c>
      <c r="B33">
        <v>2541.9487640000002</v>
      </c>
      <c r="C33">
        <v>1587.1963639999999</v>
      </c>
      <c r="D33">
        <v>952.0377469</v>
      </c>
      <c r="E33">
        <v>75646.738249999995</v>
      </c>
      <c r="F33">
        <v>57814.115749999997</v>
      </c>
      <c r="G33">
        <v>45950.784650000001</v>
      </c>
      <c r="H33">
        <v>26380.829053604499</v>
      </c>
      <c r="I33">
        <v>15060.984039210751</v>
      </c>
    </row>
    <row r="34" spans="1:9" x14ac:dyDescent="0.45">
      <c r="A34" s="1">
        <v>0.66666666666666663</v>
      </c>
      <c r="B34">
        <v>2259.5100120000002</v>
      </c>
      <c r="C34">
        <v>1410.841212</v>
      </c>
      <c r="D34">
        <v>846.25577499999997</v>
      </c>
      <c r="E34">
        <v>76535.557430000001</v>
      </c>
      <c r="F34">
        <v>58702.934930000003</v>
      </c>
      <c r="G34">
        <v>46839.60383</v>
      </c>
      <c r="H34">
        <v>25981.182485397901</v>
      </c>
      <c r="I34">
        <v>12868.826190775424</v>
      </c>
    </row>
    <row r="35" spans="1:9" x14ac:dyDescent="0.45">
      <c r="A35" s="1">
        <v>0.6875</v>
      </c>
      <c r="B35">
        <v>1977.071261</v>
      </c>
      <c r="C35">
        <v>1234.4860610000001</v>
      </c>
      <c r="D35">
        <v>740.47380320000002</v>
      </c>
      <c r="E35">
        <v>77604.453320000001</v>
      </c>
      <c r="F35">
        <v>59771.830820000003</v>
      </c>
      <c r="G35">
        <v>47908.49972</v>
      </c>
      <c r="H35">
        <v>25574.442096161198</v>
      </c>
      <c r="I35">
        <v>10572.986050018875</v>
      </c>
    </row>
    <row r="36" spans="1:9" x14ac:dyDescent="0.45">
      <c r="A36" s="1">
        <v>0.70833333333333337</v>
      </c>
      <c r="B36">
        <v>282.43875150000002</v>
      </c>
      <c r="C36">
        <v>176.35515150000001</v>
      </c>
      <c r="D36">
        <v>105.7819719</v>
      </c>
      <c r="E36">
        <v>78576.387570000006</v>
      </c>
      <c r="F36">
        <v>60743.765070000001</v>
      </c>
      <c r="G36">
        <v>48880.433969999998</v>
      </c>
      <c r="H36">
        <v>25136.2202526492</v>
      </c>
      <c r="I36">
        <v>8328.8142516024</v>
      </c>
    </row>
    <row r="37" spans="1:9" x14ac:dyDescent="0.45">
      <c r="A37" s="1">
        <v>0.72916666666666663</v>
      </c>
      <c r="B37">
        <v>1765.242197</v>
      </c>
      <c r="C37">
        <v>1102.219697</v>
      </c>
      <c r="D37">
        <v>661.13732419999997</v>
      </c>
      <c r="E37">
        <v>79116.519079999998</v>
      </c>
      <c r="F37">
        <v>61283.896580000001</v>
      </c>
      <c r="G37">
        <v>49420.565479999997</v>
      </c>
      <c r="H37">
        <v>24690.358909566403</v>
      </c>
      <c r="I37">
        <v>6308.3919819027296</v>
      </c>
    </row>
    <row r="38" spans="1:9" x14ac:dyDescent="0.45">
      <c r="A38" s="1">
        <v>0.75</v>
      </c>
      <c r="B38">
        <v>4236.5812729999998</v>
      </c>
      <c r="C38">
        <v>2645.3272729999999</v>
      </c>
      <c r="D38">
        <v>1586.7295779999999</v>
      </c>
      <c r="E38">
        <v>79333.151949999999</v>
      </c>
      <c r="F38">
        <v>61500.529450000002</v>
      </c>
      <c r="G38">
        <v>49637.198349999999</v>
      </c>
      <c r="H38">
        <v>24219.690180514699</v>
      </c>
      <c r="I38">
        <v>4568.7759205730772</v>
      </c>
    </row>
    <row r="39" spans="1:9" x14ac:dyDescent="0.45">
      <c r="A39" s="1">
        <v>0.77083333333333337</v>
      </c>
      <c r="B39">
        <v>7060.9687880000001</v>
      </c>
      <c r="C39">
        <v>4408.878788</v>
      </c>
      <c r="D39">
        <v>2644.549297</v>
      </c>
      <c r="E39">
        <v>79226.297160000002</v>
      </c>
      <c r="F39">
        <v>61393.674659999997</v>
      </c>
      <c r="G39">
        <v>49530.343560000001</v>
      </c>
      <c r="H39">
        <v>23741.423927164502</v>
      </c>
      <c r="I39">
        <v>3086.6061329646823</v>
      </c>
    </row>
    <row r="40" spans="1:9" x14ac:dyDescent="0.45">
      <c r="A40" s="1">
        <v>0.79166666666666663</v>
      </c>
      <c r="B40">
        <v>9885.3563030000005</v>
      </c>
      <c r="C40">
        <v>6172.4303030000001</v>
      </c>
      <c r="D40">
        <v>3702.3690160000001</v>
      </c>
      <c r="E40">
        <v>78852.820449999999</v>
      </c>
      <c r="F40">
        <v>61020.197950000002</v>
      </c>
      <c r="G40">
        <v>49156.866849999999</v>
      </c>
      <c r="H40">
        <v>23318.187255887602</v>
      </c>
      <c r="I40">
        <v>1867.9464622345124</v>
      </c>
    </row>
    <row r="41" spans="1:9" x14ac:dyDescent="0.45">
      <c r="A41" s="1">
        <v>0.8125</v>
      </c>
      <c r="B41">
        <v>8826.2109849999997</v>
      </c>
      <c r="C41">
        <v>5511.0984850000004</v>
      </c>
      <c r="D41">
        <v>3305.6866209999998</v>
      </c>
      <c r="E41">
        <v>78242.675239999997</v>
      </c>
      <c r="F41">
        <v>60410.052739999999</v>
      </c>
      <c r="G41">
        <v>48546.721640000003</v>
      </c>
      <c r="H41">
        <v>22887.604911946401</v>
      </c>
      <c r="I41">
        <v>974.83347995475754</v>
      </c>
    </row>
    <row r="42" spans="1:9" x14ac:dyDescent="0.45">
      <c r="A42" s="1">
        <v>0.83333333333333337</v>
      </c>
      <c r="B42">
        <v>8190.7237940000005</v>
      </c>
      <c r="C42">
        <v>5114.2993939999997</v>
      </c>
      <c r="D42">
        <v>3067.6771840000001</v>
      </c>
      <c r="E42">
        <v>77550.519079999998</v>
      </c>
      <c r="F42">
        <v>59717.896580000001</v>
      </c>
      <c r="G42">
        <v>47854.565479999997</v>
      </c>
      <c r="H42">
        <v>22594.491585007301</v>
      </c>
      <c r="I42">
        <v>410.4562020862133</v>
      </c>
    </row>
    <row r="43" spans="1:9" x14ac:dyDescent="0.45">
      <c r="A43" s="1">
        <v>0.85416666666666663</v>
      </c>
      <c r="B43">
        <v>5309.8485280000004</v>
      </c>
      <c r="C43">
        <v>3315.4768479999998</v>
      </c>
      <c r="D43">
        <v>1988.701071</v>
      </c>
      <c r="E43">
        <v>76733.930030000003</v>
      </c>
      <c r="F43">
        <v>58901.307529999998</v>
      </c>
      <c r="G43">
        <v>47037.976430000002</v>
      </c>
      <c r="H43">
        <v>22293.822709042099</v>
      </c>
      <c r="I43">
        <v>110.35880356918425</v>
      </c>
    </row>
    <row r="44" spans="1:9" x14ac:dyDescent="0.45">
      <c r="A44" s="1">
        <v>0.875</v>
      </c>
      <c r="B44">
        <v>4236.5812729999998</v>
      </c>
      <c r="C44">
        <v>2645.3272729999999</v>
      </c>
      <c r="D44">
        <v>1586.7295779999999</v>
      </c>
      <c r="E44">
        <v>75792.801269999996</v>
      </c>
      <c r="F44">
        <v>57960.178769999999</v>
      </c>
      <c r="G44">
        <v>46096.847670000003</v>
      </c>
      <c r="H44">
        <v>22149.721599005999</v>
      </c>
      <c r="I44">
        <v>12.0020108080935</v>
      </c>
    </row>
    <row r="45" spans="1:9" x14ac:dyDescent="0.45">
      <c r="A45" s="1">
        <v>0.89583333333333337</v>
      </c>
      <c r="B45">
        <v>3954.1425210000002</v>
      </c>
      <c r="C45">
        <v>2468.9721209999998</v>
      </c>
      <c r="D45">
        <v>1480.947606</v>
      </c>
      <c r="E45">
        <v>74655.436879999994</v>
      </c>
      <c r="F45">
        <v>56822.814380000003</v>
      </c>
      <c r="G45">
        <v>44959.48328</v>
      </c>
      <c r="H45">
        <v>21997.939014126798</v>
      </c>
      <c r="I45">
        <v>1.7908759582757325</v>
      </c>
    </row>
    <row r="46" spans="1:9" x14ac:dyDescent="0.45">
      <c r="A46" s="1">
        <v>0.91666666666666663</v>
      </c>
      <c r="B46">
        <v>3389.2650180000001</v>
      </c>
      <c r="C46">
        <v>2116.2618179999999</v>
      </c>
      <c r="D46">
        <v>1269.3836630000001</v>
      </c>
      <c r="E46">
        <v>73382.491680000006</v>
      </c>
      <c r="F46">
        <v>55549.869180000002</v>
      </c>
      <c r="G46">
        <v>43686.538079999998</v>
      </c>
      <c r="H46">
        <v>21947.610662558702</v>
      </c>
      <c r="I46">
        <v>0.81689078798542503</v>
      </c>
    </row>
    <row r="47" spans="1:9" x14ac:dyDescent="0.45">
      <c r="A47" s="1">
        <v>0.9375</v>
      </c>
      <c r="B47">
        <v>2541.9487640000002</v>
      </c>
      <c r="C47">
        <v>1587.1963639999999</v>
      </c>
      <c r="D47">
        <v>952.0377469</v>
      </c>
      <c r="E47">
        <v>71973.949210000006</v>
      </c>
      <c r="F47">
        <v>54141.326710000001</v>
      </c>
      <c r="G47">
        <v>42277.995609999998</v>
      </c>
      <c r="H47">
        <v>21889.8526877816</v>
      </c>
      <c r="I47">
        <v>6.2837752921955467E-2</v>
      </c>
    </row>
    <row r="48" spans="1:9" x14ac:dyDescent="0.45">
      <c r="A48" s="1">
        <v>0.95833333333333337</v>
      </c>
      <c r="B48">
        <v>1977.071261</v>
      </c>
      <c r="C48">
        <v>1234.4860610000001</v>
      </c>
      <c r="D48">
        <v>740.47380320000002</v>
      </c>
      <c r="E48">
        <v>70505.842279999997</v>
      </c>
      <c r="F48">
        <v>52673.219779999999</v>
      </c>
      <c r="G48">
        <v>40809.888679999996</v>
      </c>
      <c r="H48">
        <v>21634.520680789999</v>
      </c>
      <c r="I48">
        <v>0</v>
      </c>
    </row>
    <row r="49" spans="1:9" x14ac:dyDescent="0.45">
      <c r="A49" s="1">
        <v>0.97916666666666663</v>
      </c>
      <c r="B49">
        <v>1412.1937579999999</v>
      </c>
      <c r="C49">
        <v>881.77575760000002</v>
      </c>
      <c r="D49">
        <v>528.90985939999996</v>
      </c>
      <c r="E49">
        <v>69402.122499999998</v>
      </c>
      <c r="F49">
        <v>51569.5</v>
      </c>
      <c r="G49">
        <v>39706.168899999997</v>
      </c>
      <c r="H49">
        <v>21496.7581828314</v>
      </c>
      <c r="I4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515C-8DCC-4B64-AA98-2A587BBD3774}">
  <dimension ref="A1:E114"/>
  <sheetViews>
    <sheetView workbookViewId="0">
      <selection activeCell="G17" sqref="G17"/>
    </sheetView>
  </sheetViews>
  <sheetFormatPr defaultRowHeight="14.25" x14ac:dyDescent="0.45"/>
  <cols>
    <col min="4" max="4" width="17.1328125" customWidth="1"/>
  </cols>
  <sheetData>
    <row r="1" spans="1: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s="8">
        <v>2020</v>
      </c>
      <c r="B2" t="s">
        <v>10</v>
      </c>
      <c r="C2">
        <v>124</v>
      </c>
      <c r="D2">
        <v>986</v>
      </c>
      <c r="E2">
        <v>7.9694454940000004</v>
      </c>
    </row>
    <row r="3" spans="1:5" x14ac:dyDescent="0.45">
      <c r="A3" s="8"/>
      <c r="B3" t="s">
        <v>11</v>
      </c>
      <c r="C3">
        <v>259</v>
      </c>
      <c r="D3" s="2">
        <v>2195</v>
      </c>
      <c r="E3">
        <v>8.4841481129999998</v>
      </c>
    </row>
    <row r="4" spans="1:5" x14ac:dyDescent="0.45">
      <c r="A4" s="8"/>
      <c r="B4" t="s">
        <v>12</v>
      </c>
      <c r="C4">
        <v>423</v>
      </c>
      <c r="D4" s="2">
        <v>3262</v>
      </c>
      <c r="E4">
        <v>7.711149732</v>
      </c>
    </row>
    <row r="5" spans="1:5" x14ac:dyDescent="0.45">
      <c r="A5" s="8"/>
      <c r="B5" t="s">
        <v>13</v>
      </c>
      <c r="C5">
        <v>473</v>
      </c>
      <c r="D5" s="2">
        <v>3904</v>
      </c>
      <c r="E5">
        <v>8.2542445299999994</v>
      </c>
    </row>
    <row r="6" spans="1:5" x14ac:dyDescent="0.45">
      <c r="A6" s="8"/>
      <c r="B6" t="s">
        <v>14</v>
      </c>
      <c r="C6">
        <v>461</v>
      </c>
      <c r="D6" s="2">
        <v>3819</v>
      </c>
      <c r="E6">
        <v>8.2865357680000002</v>
      </c>
    </row>
    <row r="7" spans="1:5" x14ac:dyDescent="0.45">
      <c r="A7" s="8"/>
      <c r="B7" t="s">
        <v>15</v>
      </c>
      <c r="C7">
        <v>412</v>
      </c>
      <c r="D7" s="2">
        <v>3266</v>
      </c>
      <c r="E7">
        <v>7.9270880930000001</v>
      </c>
    </row>
    <row r="8" spans="1:5" x14ac:dyDescent="0.45">
      <c r="A8" s="8"/>
      <c r="B8" t="s">
        <v>16</v>
      </c>
      <c r="C8">
        <v>273</v>
      </c>
      <c r="D8" s="2">
        <v>1665</v>
      </c>
      <c r="E8">
        <v>6.0888603860000003</v>
      </c>
    </row>
    <row r="9" spans="1:5" x14ac:dyDescent="0.45">
      <c r="A9" s="8">
        <v>2019</v>
      </c>
      <c r="B9" t="s">
        <v>10</v>
      </c>
      <c r="C9">
        <v>172</v>
      </c>
      <c r="D9" s="2">
        <v>1281</v>
      </c>
      <c r="E9">
        <v>7.4451251049999998</v>
      </c>
    </row>
    <row r="10" spans="1:5" x14ac:dyDescent="0.45">
      <c r="A10" s="8"/>
      <c r="B10" t="s">
        <v>11</v>
      </c>
      <c r="C10">
        <v>320</v>
      </c>
      <c r="D10" s="2">
        <v>2973</v>
      </c>
      <c r="E10">
        <v>9.2853722960000002</v>
      </c>
    </row>
    <row r="11" spans="1:5" x14ac:dyDescent="0.45">
      <c r="A11" s="8"/>
      <c r="B11" t="s">
        <v>12</v>
      </c>
      <c r="C11">
        <v>533</v>
      </c>
      <c r="D11" s="2">
        <v>4569</v>
      </c>
      <c r="E11">
        <v>8.5705015519999996</v>
      </c>
    </row>
    <row r="12" spans="1:5" x14ac:dyDescent="0.45">
      <c r="A12" s="8"/>
      <c r="B12" t="s">
        <v>13</v>
      </c>
      <c r="C12">
        <v>634</v>
      </c>
      <c r="D12" s="2">
        <v>5316</v>
      </c>
      <c r="E12">
        <v>8.3906399220000001</v>
      </c>
    </row>
    <row r="13" spans="1:5" x14ac:dyDescent="0.45">
      <c r="A13" s="8"/>
      <c r="B13" t="s">
        <v>14</v>
      </c>
      <c r="C13">
        <v>584</v>
      </c>
      <c r="D13" s="2">
        <v>5431</v>
      </c>
      <c r="E13">
        <v>9.3022001070000009</v>
      </c>
    </row>
    <row r="14" spans="1:5" x14ac:dyDescent="0.45">
      <c r="A14" s="8"/>
      <c r="B14" t="s">
        <v>15</v>
      </c>
      <c r="C14">
        <v>524</v>
      </c>
      <c r="D14" s="2">
        <v>4205</v>
      </c>
      <c r="E14">
        <v>8.0305555670000004</v>
      </c>
    </row>
    <row r="15" spans="1:5" x14ac:dyDescent="0.45">
      <c r="A15" s="8"/>
      <c r="B15" t="s">
        <v>16</v>
      </c>
      <c r="C15">
        <v>360</v>
      </c>
      <c r="D15" s="2">
        <v>2381</v>
      </c>
      <c r="E15">
        <v>6.6107359480000003</v>
      </c>
    </row>
    <row r="16" spans="1:5" x14ac:dyDescent="0.45">
      <c r="A16" s="8">
        <v>2018</v>
      </c>
      <c r="B16" t="s">
        <v>10</v>
      </c>
      <c r="C16">
        <v>201</v>
      </c>
      <c r="D16" s="2">
        <v>1567</v>
      </c>
      <c r="E16">
        <v>7.8026633219999999</v>
      </c>
    </row>
    <row r="17" spans="1:5" x14ac:dyDescent="0.45">
      <c r="A17" s="8"/>
      <c r="B17" t="s">
        <v>11</v>
      </c>
      <c r="C17">
        <v>356</v>
      </c>
      <c r="D17" s="2">
        <v>3342</v>
      </c>
      <c r="E17">
        <v>9.3850484489999992</v>
      </c>
    </row>
    <row r="18" spans="1:5" x14ac:dyDescent="0.45">
      <c r="A18" s="8"/>
      <c r="B18" t="s">
        <v>12</v>
      </c>
      <c r="C18">
        <v>554</v>
      </c>
      <c r="D18" s="2">
        <v>4325</v>
      </c>
      <c r="E18">
        <v>7.8095223149999997</v>
      </c>
    </row>
    <row r="19" spans="1:5" x14ac:dyDescent="0.45">
      <c r="A19" s="8"/>
      <c r="B19" t="s">
        <v>13</v>
      </c>
      <c r="C19">
        <v>648</v>
      </c>
      <c r="D19" s="2">
        <v>5405</v>
      </c>
      <c r="E19">
        <v>8.3353418500000007</v>
      </c>
    </row>
    <row r="20" spans="1:5" x14ac:dyDescent="0.45">
      <c r="A20" s="8"/>
      <c r="B20" t="s">
        <v>14</v>
      </c>
      <c r="C20">
        <v>593</v>
      </c>
      <c r="D20" s="2">
        <v>5440</v>
      </c>
      <c r="E20">
        <v>9.170629323</v>
      </c>
    </row>
    <row r="21" spans="1:5" x14ac:dyDescent="0.45">
      <c r="A21" s="8"/>
      <c r="B21" t="s">
        <v>15</v>
      </c>
      <c r="C21">
        <v>541</v>
      </c>
      <c r="D21" s="2">
        <v>4286</v>
      </c>
      <c r="E21">
        <v>7.927207138</v>
      </c>
    </row>
    <row r="22" spans="1:5" x14ac:dyDescent="0.45">
      <c r="A22" s="8"/>
      <c r="B22" t="s">
        <v>16</v>
      </c>
      <c r="C22">
        <v>369</v>
      </c>
      <c r="D22" s="2">
        <v>2412</v>
      </c>
      <c r="E22">
        <v>6.5449912149999996</v>
      </c>
    </row>
    <row r="23" spans="1:5" x14ac:dyDescent="0.45">
      <c r="A23" s="8">
        <v>2017</v>
      </c>
      <c r="B23" t="s">
        <v>10</v>
      </c>
      <c r="C23">
        <v>155</v>
      </c>
      <c r="D23" s="2">
        <v>1248</v>
      </c>
      <c r="E23">
        <v>8.0689598409999999</v>
      </c>
    </row>
    <row r="24" spans="1:5" x14ac:dyDescent="0.45">
      <c r="A24" s="8"/>
      <c r="B24" t="s">
        <v>11</v>
      </c>
      <c r="C24">
        <v>384</v>
      </c>
      <c r="D24" s="2">
        <v>3626</v>
      </c>
      <c r="E24">
        <v>9.4309003090000001</v>
      </c>
    </row>
    <row r="25" spans="1:5" x14ac:dyDescent="0.45">
      <c r="A25" s="8"/>
      <c r="B25" t="s">
        <v>12</v>
      </c>
      <c r="C25">
        <v>520</v>
      </c>
      <c r="D25" s="2">
        <v>4585</v>
      </c>
      <c r="E25">
        <v>8.8220610930000003</v>
      </c>
    </row>
    <row r="26" spans="1:5" x14ac:dyDescent="0.45">
      <c r="A26" s="8"/>
      <c r="B26" t="s">
        <v>13</v>
      </c>
      <c r="C26">
        <v>640</v>
      </c>
      <c r="D26" s="2">
        <v>5451</v>
      </c>
      <c r="E26">
        <v>8.5243163769999999</v>
      </c>
    </row>
    <row r="27" spans="1:5" x14ac:dyDescent="0.45">
      <c r="A27" s="8"/>
      <c r="B27" t="s">
        <v>14</v>
      </c>
      <c r="C27">
        <v>617</v>
      </c>
      <c r="D27" s="2">
        <v>5590</v>
      </c>
      <c r="E27">
        <v>9.0655540010000006</v>
      </c>
    </row>
    <row r="28" spans="1:5" x14ac:dyDescent="0.45">
      <c r="A28" s="8"/>
      <c r="B28" t="s">
        <v>15</v>
      </c>
      <c r="C28">
        <v>526</v>
      </c>
      <c r="D28" s="2">
        <v>3929</v>
      </c>
      <c r="E28">
        <v>7.4697712190000001</v>
      </c>
    </row>
    <row r="29" spans="1:5" x14ac:dyDescent="0.45">
      <c r="A29" s="8"/>
      <c r="B29" t="s">
        <v>16</v>
      </c>
      <c r="C29">
        <v>350</v>
      </c>
      <c r="D29" s="2">
        <v>2210</v>
      </c>
      <c r="E29">
        <v>6.3173608669999997</v>
      </c>
    </row>
    <row r="30" spans="1:5" x14ac:dyDescent="0.45">
      <c r="A30" s="8">
        <v>2016</v>
      </c>
      <c r="B30" t="s">
        <v>10</v>
      </c>
      <c r="C30">
        <v>168</v>
      </c>
      <c r="D30" s="2">
        <v>1311</v>
      </c>
      <c r="E30">
        <v>7.786149086</v>
      </c>
    </row>
    <row r="31" spans="1:5" x14ac:dyDescent="0.45">
      <c r="A31" s="8"/>
      <c r="B31" t="s">
        <v>11</v>
      </c>
      <c r="C31">
        <v>352</v>
      </c>
      <c r="D31" s="2">
        <v>3376</v>
      </c>
      <c r="E31">
        <v>9.5879350900000002</v>
      </c>
    </row>
    <row r="32" spans="1:5" x14ac:dyDescent="0.45">
      <c r="A32" s="8"/>
      <c r="B32" t="s">
        <v>12</v>
      </c>
      <c r="C32">
        <v>532</v>
      </c>
      <c r="D32" s="2">
        <v>4478</v>
      </c>
      <c r="E32">
        <v>8.4183030050000003</v>
      </c>
    </row>
    <row r="33" spans="1:5" x14ac:dyDescent="0.45">
      <c r="A33" s="8"/>
      <c r="B33" t="s">
        <v>13</v>
      </c>
      <c r="C33">
        <v>643</v>
      </c>
      <c r="D33" s="2">
        <v>5554</v>
      </c>
      <c r="E33">
        <v>8.6438570840000004</v>
      </c>
    </row>
    <row r="34" spans="1:5" x14ac:dyDescent="0.45">
      <c r="A34" s="8"/>
      <c r="B34" t="s">
        <v>14</v>
      </c>
      <c r="C34">
        <v>613</v>
      </c>
      <c r="D34" s="2">
        <v>5712</v>
      </c>
      <c r="E34">
        <v>9.3145807089999995</v>
      </c>
    </row>
    <row r="35" spans="1:5" x14ac:dyDescent="0.45">
      <c r="A35" s="8"/>
      <c r="B35" t="s">
        <v>15</v>
      </c>
      <c r="C35">
        <v>544</v>
      </c>
      <c r="D35" s="2">
        <v>4296</v>
      </c>
      <c r="E35">
        <v>7.8933294109999999</v>
      </c>
    </row>
    <row r="36" spans="1:5" x14ac:dyDescent="0.45">
      <c r="A36" s="8"/>
      <c r="B36" t="s">
        <v>16</v>
      </c>
      <c r="C36">
        <v>335</v>
      </c>
      <c r="D36" s="2">
        <v>2045</v>
      </c>
      <c r="E36">
        <v>6.0987781590000001</v>
      </c>
    </row>
    <row r="37" spans="1:5" x14ac:dyDescent="0.45">
      <c r="A37" s="8">
        <v>2015</v>
      </c>
      <c r="B37" t="s">
        <v>10</v>
      </c>
      <c r="C37">
        <v>176</v>
      </c>
      <c r="D37" s="2">
        <v>1307</v>
      </c>
      <c r="E37">
        <v>7.4359113570000002</v>
      </c>
    </row>
    <row r="38" spans="1:5" x14ac:dyDescent="0.45">
      <c r="A38" s="8"/>
      <c r="B38" t="s">
        <v>11</v>
      </c>
      <c r="C38">
        <v>337</v>
      </c>
      <c r="D38" s="2">
        <v>3136</v>
      </c>
      <c r="E38">
        <v>9.3085458110000001</v>
      </c>
    </row>
    <row r="39" spans="1:5" x14ac:dyDescent="0.45">
      <c r="A39" s="8"/>
      <c r="B39" t="s">
        <v>12</v>
      </c>
      <c r="C39">
        <v>532</v>
      </c>
      <c r="D39" s="2">
        <v>4624</v>
      </c>
      <c r="E39">
        <v>8.6874018369999995</v>
      </c>
    </row>
    <row r="40" spans="1:5" x14ac:dyDescent="0.45">
      <c r="A40" s="8"/>
      <c r="B40" t="s">
        <v>13</v>
      </c>
      <c r="C40">
        <v>638</v>
      </c>
      <c r="D40" s="2">
        <v>5720</v>
      </c>
      <c r="E40">
        <v>8.9628339359999991</v>
      </c>
    </row>
    <row r="41" spans="1:5" x14ac:dyDescent="0.45">
      <c r="A41" s="8"/>
      <c r="B41" t="s">
        <v>14</v>
      </c>
      <c r="C41">
        <v>586</v>
      </c>
      <c r="D41" s="2">
        <v>5409</v>
      </c>
      <c r="E41">
        <v>9.2333571489999997</v>
      </c>
    </row>
    <row r="42" spans="1:5" x14ac:dyDescent="0.45">
      <c r="A42" s="8"/>
      <c r="B42" t="s">
        <v>15</v>
      </c>
      <c r="C42">
        <v>511</v>
      </c>
      <c r="D42" s="2">
        <v>4130</v>
      </c>
      <c r="E42">
        <v>8.0838891620000002</v>
      </c>
    </row>
    <row r="43" spans="1:5" x14ac:dyDescent="0.45">
      <c r="A43" s="9"/>
      <c r="B43" s="3" t="s">
        <v>16</v>
      </c>
      <c r="C43" s="3">
        <v>341</v>
      </c>
      <c r="D43" s="4">
        <v>2197</v>
      </c>
      <c r="E43" s="3">
        <v>6.4504092909999997</v>
      </c>
    </row>
    <row r="44" spans="1:5" x14ac:dyDescent="0.45">
      <c r="A44">
        <v>2014</v>
      </c>
      <c r="B44" t="s">
        <v>10</v>
      </c>
      <c r="C44">
        <v>164</v>
      </c>
      <c r="D44" s="2">
        <v>1231</v>
      </c>
      <c r="E44">
        <v>7.5147790370000003</v>
      </c>
    </row>
    <row r="45" spans="1:5" x14ac:dyDescent="0.45">
      <c r="A45">
        <v>2014</v>
      </c>
      <c r="B45" t="s">
        <v>11</v>
      </c>
      <c r="C45">
        <v>350</v>
      </c>
      <c r="D45" s="2">
        <v>3348</v>
      </c>
      <c r="E45">
        <v>9.5767008780000005</v>
      </c>
    </row>
    <row r="46" spans="1:5" x14ac:dyDescent="0.45">
      <c r="A46">
        <v>2014</v>
      </c>
      <c r="B46" t="s">
        <v>12</v>
      </c>
      <c r="C46">
        <v>542</v>
      </c>
      <c r="D46" s="2">
        <v>4776</v>
      </c>
      <c r="E46">
        <v>8.8078822769999991</v>
      </c>
    </row>
    <row r="47" spans="1:5" x14ac:dyDescent="0.45">
      <c r="A47">
        <v>2014</v>
      </c>
      <c r="B47" t="s">
        <v>13</v>
      </c>
      <c r="C47">
        <v>660</v>
      </c>
      <c r="D47" s="2">
        <v>5799</v>
      </c>
      <c r="E47">
        <v>8.7913885619999999</v>
      </c>
    </row>
    <row r="48" spans="1:5" x14ac:dyDescent="0.45">
      <c r="A48">
        <v>2014</v>
      </c>
      <c r="B48" t="s">
        <v>14</v>
      </c>
      <c r="C48">
        <v>575</v>
      </c>
      <c r="D48" s="2">
        <v>5403</v>
      </c>
      <c r="E48">
        <v>9.3905674640000001</v>
      </c>
    </row>
    <row r="49" spans="1:5" x14ac:dyDescent="0.45">
      <c r="A49">
        <v>2014</v>
      </c>
      <c r="B49" t="s">
        <v>15</v>
      </c>
      <c r="C49">
        <v>517</v>
      </c>
      <c r="D49" s="2">
        <v>3906</v>
      </c>
      <c r="E49">
        <v>7.5610510379999996</v>
      </c>
    </row>
    <row r="50" spans="1:5" x14ac:dyDescent="0.45">
      <c r="A50">
        <v>2014</v>
      </c>
      <c r="B50" t="s">
        <v>16</v>
      </c>
      <c r="C50">
        <v>325</v>
      </c>
      <c r="D50" s="2">
        <v>2016</v>
      </c>
      <c r="E50">
        <v>6.2046388959999996</v>
      </c>
    </row>
    <row r="51" spans="1:5" x14ac:dyDescent="0.45">
      <c r="A51">
        <v>2013</v>
      </c>
      <c r="B51" t="s">
        <v>10</v>
      </c>
      <c r="C51">
        <v>151</v>
      </c>
      <c r="D51" s="2">
        <v>1249</v>
      </c>
      <c r="E51">
        <v>8.3002485789999998</v>
      </c>
    </row>
    <row r="52" spans="1:5" x14ac:dyDescent="0.45">
      <c r="A52">
        <v>2013</v>
      </c>
      <c r="B52" t="s">
        <v>11</v>
      </c>
      <c r="C52">
        <v>358</v>
      </c>
      <c r="D52" s="2">
        <v>3274</v>
      </c>
      <c r="E52">
        <v>9.1319123199999996</v>
      </c>
    </row>
    <row r="53" spans="1:5" x14ac:dyDescent="0.45">
      <c r="A53">
        <v>2013</v>
      </c>
      <c r="B53" t="s">
        <v>12</v>
      </c>
      <c r="C53">
        <v>543</v>
      </c>
      <c r="D53" s="2">
        <v>4643</v>
      </c>
      <c r="E53">
        <v>8.5485392319999995</v>
      </c>
    </row>
    <row r="54" spans="1:5" x14ac:dyDescent="0.45">
      <c r="A54">
        <v>2013</v>
      </c>
      <c r="B54" t="s">
        <v>13</v>
      </c>
      <c r="C54">
        <v>632</v>
      </c>
      <c r="D54" s="2">
        <v>5659</v>
      </c>
      <c r="E54">
        <v>8.9494438499999998</v>
      </c>
    </row>
    <row r="55" spans="1:5" x14ac:dyDescent="0.45">
      <c r="A55">
        <v>2013</v>
      </c>
      <c r="B55" t="s">
        <v>14</v>
      </c>
      <c r="C55">
        <v>587</v>
      </c>
      <c r="D55" s="2">
        <v>5321</v>
      </c>
      <c r="E55">
        <v>9.0660706520000005</v>
      </c>
    </row>
    <row r="56" spans="1:5" x14ac:dyDescent="0.45">
      <c r="A56">
        <v>2013</v>
      </c>
      <c r="B56" t="s">
        <v>15</v>
      </c>
      <c r="C56">
        <v>513</v>
      </c>
      <c r="D56" s="2">
        <v>4116</v>
      </c>
      <c r="E56">
        <v>8.0185143849999996</v>
      </c>
    </row>
    <row r="57" spans="1:5" x14ac:dyDescent="0.45">
      <c r="A57">
        <v>2013</v>
      </c>
      <c r="B57" t="s">
        <v>16</v>
      </c>
      <c r="C57">
        <v>309</v>
      </c>
      <c r="D57" s="2">
        <v>1905</v>
      </c>
      <c r="E57">
        <v>6.1589178789999997</v>
      </c>
    </row>
    <row r="58" spans="1:5" x14ac:dyDescent="0.45">
      <c r="A58">
        <v>2012</v>
      </c>
      <c r="B58" t="s">
        <v>10</v>
      </c>
      <c r="C58">
        <v>181</v>
      </c>
      <c r="D58" s="2">
        <v>1508</v>
      </c>
      <c r="E58">
        <v>8.3451094700000006</v>
      </c>
    </row>
    <row r="59" spans="1:5" x14ac:dyDescent="0.45">
      <c r="A59">
        <v>2012</v>
      </c>
      <c r="B59" t="s">
        <v>11</v>
      </c>
      <c r="C59">
        <v>342</v>
      </c>
      <c r="D59" s="2">
        <v>2968</v>
      </c>
      <c r="E59">
        <v>8.6685778800000008</v>
      </c>
    </row>
    <row r="60" spans="1:5" x14ac:dyDescent="0.45">
      <c r="A60">
        <v>2012</v>
      </c>
      <c r="B60" t="s">
        <v>12</v>
      </c>
      <c r="C60">
        <v>567</v>
      </c>
      <c r="D60" s="2">
        <v>4837</v>
      </c>
      <c r="E60">
        <v>8.5296538210000001</v>
      </c>
    </row>
    <row r="61" spans="1:5" x14ac:dyDescent="0.45">
      <c r="A61">
        <v>2012</v>
      </c>
      <c r="B61" t="s">
        <v>13</v>
      </c>
      <c r="C61">
        <v>691</v>
      </c>
      <c r="D61" s="2">
        <v>5795</v>
      </c>
      <c r="E61">
        <v>8.3914089310000008</v>
      </c>
    </row>
    <row r="62" spans="1:5" x14ac:dyDescent="0.45">
      <c r="A62">
        <v>2012</v>
      </c>
      <c r="B62" t="s">
        <v>14</v>
      </c>
      <c r="C62">
        <v>603</v>
      </c>
      <c r="D62" s="2">
        <v>5521</v>
      </c>
      <c r="E62">
        <v>9.1604340890000007</v>
      </c>
    </row>
    <row r="63" spans="1:5" x14ac:dyDescent="0.45">
      <c r="A63">
        <v>2012</v>
      </c>
      <c r="B63" t="s">
        <v>15</v>
      </c>
      <c r="C63">
        <v>535</v>
      </c>
      <c r="D63" s="2">
        <v>4314</v>
      </c>
      <c r="E63">
        <v>8.0634273150000002</v>
      </c>
    </row>
    <row r="64" spans="1:5" x14ac:dyDescent="0.45">
      <c r="A64">
        <v>2012</v>
      </c>
      <c r="B64" t="s">
        <v>16</v>
      </c>
      <c r="C64">
        <v>318</v>
      </c>
      <c r="D64" s="2">
        <v>1957</v>
      </c>
      <c r="E64">
        <v>6.1473547330000002</v>
      </c>
    </row>
    <row r="65" spans="1:5" x14ac:dyDescent="0.45">
      <c r="A65">
        <v>2011</v>
      </c>
      <c r="B65" t="s">
        <v>10</v>
      </c>
      <c r="C65">
        <v>174</v>
      </c>
      <c r="D65" s="2">
        <v>1338</v>
      </c>
      <c r="E65">
        <v>7.6688783349999996</v>
      </c>
    </row>
    <row r="66" spans="1:5" x14ac:dyDescent="0.45">
      <c r="A66">
        <v>2011</v>
      </c>
      <c r="B66" t="s">
        <v>11</v>
      </c>
      <c r="C66">
        <v>387</v>
      </c>
      <c r="D66" s="2">
        <v>3375</v>
      </c>
      <c r="E66">
        <v>8.7308967880000008</v>
      </c>
    </row>
    <row r="67" spans="1:5" x14ac:dyDescent="0.45">
      <c r="A67">
        <v>2011</v>
      </c>
      <c r="B67" t="s">
        <v>12</v>
      </c>
      <c r="C67">
        <v>571</v>
      </c>
      <c r="D67" s="2">
        <v>5045</v>
      </c>
      <c r="E67">
        <v>8.8306616600000005</v>
      </c>
    </row>
    <row r="68" spans="1:5" x14ac:dyDescent="0.45">
      <c r="A68">
        <v>2011</v>
      </c>
      <c r="B68" t="s">
        <v>13</v>
      </c>
      <c r="C68">
        <v>666</v>
      </c>
      <c r="D68" s="2">
        <v>5987</v>
      </c>
      <c r="E68">
        <v>8.9913531790000008</v>
      </c>
    </row>
    <row r="69" spans="1:5" x14ac:dyDescent="0.45">
      <c r="A69">
        <v>2011</v>
      </c>
      <c r="B69" t="s">
        <v>14</v>
      </c>
      <c r="C69">
        <v>586</v>
      </c>
      <c r="D69" s="2">
        <v>5585</v>
      </c>
      <c r="E69">
        <v>9.5314920230000002</v>
      </c>
    </row>
    <row r="70" spans="1:5" x14ac:dyDescent="0.45">
      <c r="A70">
        <v>2011</v>
      </c>
      <c r="B70" t="s">
        <v>15</v>
      </c>
      <c r="C70">
        <v>511</v>
      </c>
      <c r="D70" s="2">
        <v>4158</v>
      </c>
      <c r="E70">
        <v>8.1380259489999993</v>
      </c>
    </row>
    <row r="71" spans="1:5" x14ac:dyDescent="0.45">
      <c r="A71">
        <v>2011</v>
      </c>
      <c r="B71" t="s">
        <v>16</v>
      </c>
      <c r="C71">
        <v>308</v>
      </c>
      <c r="D71" s="2">
        <v>1872</v>
      </c>
      <c r="E71">
        <v>6.0745626049999997</v>
      </c>
    </row>
    <row r="72" spans="1:5" x14ac:dyDescent="0.45">
      <c r="A72">
        <v>2010</v>
      </c>
      <c r="B72" t="s">
        <v>10</v>
      </c>
      <c r="C72">
        <v>185</v>
      </c>
      <c r="D72" s="2">
        <v>1399</v>
      </c>
      <c r="E72">
        <v>7.5607544029999998</v>
      </c>
    </row>
    <row r="73" spans="1:5" x14ac:dyDescent="0.45">
      <c r="A73">
        <v>2010</v>
      </c>
      <c r="B73" t="s">
        <v>11</v>
      </c>
      <c r="C73">
        <v>371</v>
      </c>
      <c r="D73" s="2">
        <v>3338</v>
      </c>
      <c r="E73">
        <v>8.9868577330000008</v>
      </c>
    </row>
    <row r="74" spans="1:5" x14ac:dyDescent="0.45">
      <c r="A74">
        <v>2010</v>
      </c>
      <c r="B74" t="s">
        <v>12</v>
      </c>
      <c r="C74">
        <v>593</v>
      </c>
      <c r="D74" s="2">
        <v>5237</v>
      </c>
      <c r="E74">
        <v>8.8333612160000001</v>
      </c>
    </row>
    <row r="75" spans="1:5" x14ac:dyDescent="0.45">
      <c r="A75">
        <v>2010</v>
      </c>
      <c r="B75" t="s">
        <v>13</v>
      </c>
      <c r="C75">
        <v>697</v>
      </c>
      <c r="D75" s="2">
        <v>5992</v>
      </c>
      <c r="E75">
        <v>8.5927986399999998</v>
      </c>
    </row>
    <row r="76" spans="1:5" x14ac:dyDescent="0.45">
      <c r="A76">
        <v>2010</v>
      </c>
      <c r="B76" t="s">
        <v>14</v>
      </c>
      <c r="C76">
        <v>631</v>
      </c>
      <c r="D76" s="2">
        <v>5662</v>
      </c>
      <c r="E76">
        <v>8.9690128999999992</v>
      </c>
    </row>
    <row r="77" spans="1:5" x14ac:dyDescent="0.45">
      <c r="A77">
        <v>2010</v>
      </c>
      <c r="B77" t="s">
        <v>15</v>
      </c>
      <c r="C77">
        <v>508</v>
      </c>
      <c r="D77" s="2">
        <v>4004</v>
      </c>
      <c r="E77">
        <v>7.8750494700000004</v>
      </c>
    </row>
    <row r="78" spans="1:5" x14ac:dyDescent="0.45">
      <c r="A78">
        <v>2010</v>
      </c>
      <c r="B78" t="s">
        <v>16</v>
      </c>
      <c r="C78">
        <v>290</v>
      </c>
      <c r="D78" s="2">
        <v>1765</v>
      </c>
      <c r="E78">
        <v>6.0850912609999996</v>
      </c>
    </row>
    <row r="79" spans="1:5" x14ac:dyDescent="0.45">
      <c r="A79">
        <v>2010</v>
      </c>
      <c r="B79" t="s">
        <v>17</v>
      </c>
      <c r="C79">
        <v>1</v>
      </c>
      <c r="D79" t="s">
        <v>18</v>
      </c>
      <c r="E79">
        <v>0.23842016799999999</v>
      </c>
    </row>
    <row r="80" spans="1:5" x14ac:dyDescent="0.45">
      <c r="A80">
        <v>2009</v>
      </c>
      <c r="B80" t="s">
        <v>10</v>
      </c>
      <c r="C80">
        <v>226</v>
      </c>
      <c r="D80" s="2">
        <v>1719</v>
      </c>
      <c r="E80">
        <v>7.5953846499999997</v>
      </c>
    </row>
    <row r="81" spans="1:5" x14ac:dyDescent="0.45">
      <c r="A81">
        <v>2009</v>
      </c>
      <c r="B81" t="s">
        <v>11</v>
      </c>
      <c r="C81">
        <v>398</v>
      </c>
      <c r="D81" s="2">
        <v>3608</v>
      </c>
      <c r="E81">
        <v>9.0567971420000006</v>
      </c>
    </row>
    <row r="82" spans="1:5" x14ac:dyDescent="0.45">
      <c r="A82">
        <v>2009</v>
      </c>
      <c r="B82" t="s">
        <v>12</v>
      </c>
      <c r="C82">
        <v>568</v>
      </c>
      <c r="D82" s="2">
        <v>4874</v>
      </c>
      <c r="E82">
        <v>8.5788536680000007</v>
      </c>
    </row>
    <row r="83" spans="1:5" x14ac:dyDescent="0.45">
      <c r="A83">
        <v>2009</v>
      </c>
      <c r="B83" t="s">
        <v>13</v>
      </c>
      <c r="C83">
        <v>659</v>
      </c>
      <c r="D83" s="2">
        <v>5593</v>
      </c>
      <c r="E83">
        <v>8.4868739099999999</v>
      </c>
    </row>
    <row r="84" spans="1:5" x14ac:dyDescent="0.45">
      <c r="A84">
        <v>2009</v>
      </c>
      <c r="B84" t="s">
        <v>14</v>
      </c>
      <c r="C84">
        <v>614</v>
      </c>
      <c r="D84" s="2">
        <v>5295</v>
      </c>
      <c r="E84">
        <v>8.6256620789999996</v>
      </c>
    </row>
    <row r="85" spans="1:5" x14ac:dyDescent="0.45">
      <c r="A85">
        <v>2009</v>
      </c>
      <c r="B85" t="s">
        <v>15</v>
      </c>
      <c r="C85">
        <v>489</v>
      </c>
      <c r="D85" s="2">
        <v>3957</v>
      </c>
      <c r="E85">
        <v>8.0850665189999997</v>
      </c>
    </row>
    <row r="86" spans="1:5" x14ac:dyDescent="0.45">
      <c r="A86">
        <v>2009</v>
      </c>
      <c r="B86" t="s">
        <v>16</v>
      </c>
      <c r="C86">
        <v>282</v>
      </c>
      <c r="D86" s="2">
        <v>1783</v>
      </c>
      <c r="E86">
        <v>6.3163515549999998</v>
      </c>
    </row>
    <row r="87" spans="1:5" x14ac:dyDescent="0.45">
      <c r="A87">
        <v>2008</v>
      </c>
      <c r="B87" t="s">
        <v>10</v>
      </c>
      <c r="C87">
        <v>209</v>
      </c>
      <c r="D87" s="2">
        <v>1820</v>
      </c>
      <c r="E87">
        <v>8.7048782629999994</v>
      </c>
    </row>
    <row r="88" spans="1:5" x14ac:dyDescent="0.45">
      <c r="A88">
        <v>2008</v>
      </c>
      <c r="B88" t="s">
        <v>11</v>
      </c>
      <c r="C88">
        <v>379</v>
      </c>
      <c r="D88" s="2">
        <v>3563</v>
      </c>
      <c r="E88">
        <v>9.3892240709999992</v>
      </c>
    </row>
    <row r="89" spans="1:5" x14ac:dyDescent="0.45">
      <c r="A89">
        <v>2008</v>
      </c>
      <c r="B89" t="s">
        <v>12</v>
      </c>
      <c r="C89">
        <v>614</v>
      </c>
      <c r="D89" s="2">
        <v>5373</v>
      </c>
      <c r="E89">
        <v>8.7546467850000003</v>
      </c>
    </row>
    <row r="90" spans="1:5" x14ac:dyDescent="0.45">
      <c r="A90">
        <v>2008</v>
      </c>
      <c r="B90" t="s">
        <v>13</v>
      </c>
      <c r="C90">
        <v>712</v>
      </c>
      <c r="D90" s="2">
        <v>6208</v>
      </c>
      <c r="E90">
        <v>8.7191783859999994</v>
      </c>
    </row>
    <row r="91" spans="1:5" x14ac:dyDescent="0.45">
      <c r="A91">
        <v>2008</v>
      </c>
      <c r="B91" t="s">
        <v>14</v>
      </c>
      <c r="C91">
        <v>639</v>
      </c>
      <c r="D91" s="2">
        <v>5611</v>
      </c>
      <c r="E91">
        <v>8.7788294449999995</v>
      </c>
    </row>
    <row r="92" spans="1:5" x14ac:dyDescent="0.45">
      <c r="A92">
        <v>2008</v>
      </c>
      <c r="B92" t="s">
        <v>15</v>
      </c>
      <c r="C92">
        <v>496</v>
      </c>
      <c r="D92" s="2">
        <v>3846</v>
      </c>
      <c r="E92">
        <v>7.7506784550000001</v>
      </c>
    </row>
    <row r="93" spans="1:5" x14ac:dyDescent="0.45">
      <c r="A93">
        <v>2008</v>
      </c>
      <c r="B93" t="s">
        <v>16</v>
      </c>
      <c r="C93">
        <v>282</v>
      </c>
      <c r="D93" s="2">
        <v>1776</v>
      </c>
      <c r="E93">
        <v>6.3072323670000001</v>
      </c>
    </row>
    <row r="94" spans="1:5" x14ac:dyDescent="0.45">
      <c r="A94">
        <v>2007</v>
      </c>
      <c r="B94" t="s">
        <v>10</v>
      </c>
      <c r="C94">
        <v>251</v>
      </c>
      <c r="D94" s="2">
        <v>1828</v>
      </c>
      <c r="E94">
        <v>7.2968237519999999</v>
      </c>
    </row>
    <row r="95" spans="1:5" x14ac:dyDescent="0.45">
      <c r="A95">
        <v>2007</v>
      </c>
      <c r="B95" t="s">
        <v>11</v>
      </c>
      <c r="C95">
        <v>406</v>
      </c>
      <c r="D95" s="2">
        <v>4235</v>
      </c>
      <c r="E95">
        <v>10.4438814</v>
      </c>
    </row>
    <row r="96" spans="1:5" x14ac:dyDescent="0.45">
      <c r="A96">
        <v>2007</v>
      </c>
      <c r="B96" t="s">
        <v>12</v>
      </c>
      <c r="C96">
        <v>639</v>
      </c>
      <c r="D96" s="2">
        <v>5579</v>
      </c>
      <c r="E96">
        <v>8.734280343</v>
      </c>
    </row>
    <row r="97" spans="1:5" x14ac:dyDescent="0.45">
      <c r="A97">
        <v>2007</v>
      </c>
      <c r="B97" t="s">
        <v>13</v>
      </c>
      <c r="C97">
        <v>698</v>
      </c>
      <c r="D97" s="2">
        <v>6428</v>
      </c>
      <c r="E97">
        <v>9.2049702559999993</v>
      </c>
    </row>
    <row r="98" spans="1:5" x14ac:dyDescent="0.45">
      <c r="A98">
        <v>2007</v>
      </c>
      <c r="B98" t="s">
        <v>14</v>
      </c>
      <c r="C98">
        <v>598</v>
      </c>
      <c r="D98" s="2">
        <v>5795</v>
      </c>
      <c r="E98">
        <v>9.6981698099999996</v>
      </c>
    </row>
    <row r="99" spans="1:5" x14ac:dyDescent="0.45">
      <c r="A99">
        <v>2007</v>
      </c>
      <c r="B99" t="s">
        <v>15</v>
      </c>
      <c r="C99">
        <v>491</v>
      </c>
      <c r="D99" s="2">
        <v>4115</v>
      </c>
      <c r="E99">
        <v>8.3829490389999997</v>
      </c>
    </row>
    <row r="100" spans="1:5" x14ac:dyDescent="0.45">
      <c r="A100">
        <v>2007</v>
      </c>
      <c r="B100" t="s">
        <v>16</v>
      </c>
      <c r="C100">
        <v>276</v>
      </c>
      <c r="D100" s="2">
        <v>1702</v>
      </c>
      <c r="E100">
        <v>6.1618443120000004</v>
      </c>
    </row>
    <row r="101" spans="1:5" x14ac:dyDescent="0.45">
      <c r="A101">
        <v>2006</v>
      </c>
      <c r="B101" t="s">
        <v>10</v>
      </c>
      <c r="C101">
        <v>224</v>
      </c>
      <c r="D101" s="2">
        <v>1595</v>
      </c>
      <c r="E101">
        <v>7.1330501179999999</v>
      </c>
    </row>
    <row r="102" spans="1:5" x14ac:dyDescent="0.45">
      <c r="A102">
        <v>2006</v>
      </c>
      <c r="B102" t="s">
        <v>11</v>
      </c>
      <c r="C102">
        <v>436</v>
      </c>
      <c r="D102" s="2">
        <v>3943</v>
      </c>
      <c r="E102">
        <v>9.0428360330000004</v>
      </c>
    </row>
    <row r="103" spans="1:5" x14ac:dyDescent="0.45">
      <c r="A103">
        <v>2006</v>
      </c>
      <c r="B103" t="s">
        <v>12</v>
      </c>
      <c r="C103">
        <v>659</v>
      </c>
      <c r="D103" s="2">
        <v>5943</v>
      </c>
      <c r="E103">
        <v>9.0131894450000001</v>
      </c>
    </row>
    <row r="104" spans="1:5" x14ac:dyDescent="0.45">
      <c r="A104">
        <v>2006</v>
      </c>
      <c r="B104" t="s">
        <v>13</v>
      </c>
      <c r="C104">
        <v>739</v>
      </c>
      <c r="D104" s="2">
        <v>6235</v>
      </c>
      <c r="E104">
        <v>8.4373456030000007</v>
      </c>
    </row>
    <row r="105" spans="1:5" x14ac:dyDescent="0.45">
      <c r="A105">
        <v>2006</v>
      </c>
      <c r="B105" t="s">
        <v>14</v>
      </c>
      <c r="C105">
        <v>657</v>
      </c>
      <c r="D105" s="2">
        <v>5891</v>
      </c>
      <c r="E105">
        <v>8.9692822549999995</v>
      </c>
    </row>
    <row r="106" spans="1:5" x14ac:dyDescent="0.45">
      <c r="A106">
        <v>2006</v>
      </c>
      <c r="B106" t="s">
        <v>15</v>
      </c>
      <c r="C106">
        <v>524</v>
      </c>
      <c r="D106" s="2">
        <v>4110</v>
      </c>
      <c r="E106">
        <v>7.8449010030000004</v>
      </c>
    </row>
    <row r="107" spans="1:5" x14ac:dyDescent="0.45">
      <c r="A107">
        <v>2006</v>
      </c>
      <c r="B107" t="s">
        <v>16</v>
      </c>
      <c r="C107">
        <v>283</v>
      </c>
      <c r="D107" s="2">
        <v>1741</v>
      </c>
      <c r="E107">
        <v>6.1461188199999999</v>
      </c>
    </row>
    <row r="108" spans="1:5" x14ac:dyDescent="0.45">
      <c r="A108">
        <v>2005</v>
      </c>
      <c r="B108" t="s">
        <v>10</v>
      </c>
      <c r="C108">
        <v>228</v>
      </c>
      <c r="D108" s="2">
        <v>1801</v>
      </c>
      <c r="E108">
        <v>7.8919756430000003</v>
      </c>
    </row>
    <row r="109" spans="1:5" x14ac:dyDescent="0.45">
      <c r="A109">
        <v>2005</v>
      </c>
      <c r="B109" t="s">
        <v>11</v>
      </c>
      <c r="C109">
        <v>434</v>
      </c>
      <c r="D109" s="2">
        <v>3805</v>
      </c>
      <c r="E109">
        <v>8.7638396220000008</v>
      </c>
    </row>
    <row r="110" spans="1:5" x14ac:dyDescent="0.45">
      <c r="A110">
        <v>2005</v>
      </c>
      <c r="B110" t="s">
        <v>12</v>
      </c>
      <c r="C110">
        <v>659</v>
      </c>
      <c r="D110" s="2">
        <v>5745</v>
      </c>
      <c r="E110">
        <v>8.7231283229999992</v>
      </c>
    </row>
    <row r="111" spans="1:5" x14ac:dyDescent="0.45">
      <c r="A111">
        <v>2005</v>
      </c>
      <c r="B111" t="s">
        <v>13</v>
      </c>
      <c r="C111">
        <v>740</v>
      </c>
      <c r="D111" s="2">
        <v>6307</v>
      </c>
      <c r="E111">
        <v>8.5260942540000002</v>
      </c>
    </row>
    <row r="112" spans="1:5" x14ac:dyDescent="0.45">
      <c r="A112">
        <v>2005</v>
      </c>
      <c r="B112" t="s">
        <v>14</v>
      </c>
      <c r="C112">
        <v>672</v>
      </c>
      <c r="D112" s="2">
        <v>5871</v>
      </c>
      <c r="E112">
        <v>8.7407083110000006</v>
      </c>
    </row>
    <row r="113" spans="1:5" x14ac:dyDescent="0.45">
      <c r="A113">
        <v>2005</v>
      </c>
      <c r="B113" t="s">
        <v>15</v>
      </c>
      <c r="C113">
        <v>520</v>
      </c>
      <c r="D113" s="2">
        <v>4114</v>
      </c>
      <c r="E113">
        <v>7.9072114510000002</v>
      </c>
    </row>
    <row r="114" spans="1:5" x14ac:dyDescent="0.45">
      <c r="A114">
        <v>2005</v>
      </c>
      <c r="B114" t="s">
        <v>16</v>
      </c>
      <c r="C114">
        <v>291</v>
      </c>
      <c r="D114" s="2">
        <v>1861</v>
      </c>
      <c r="E114">
        <v>6.382840431</v>
      </c>
    </row>
  </sheetData>
  <mergeCells count="6">
    <mergeCell ref="A37:A43"/>
    <mergeCell ref="A2:A8"/>
    <mergeCell ref="A9:A15"/>
    <mergeCell ref="A16:A22"/>
    <mergeCell ref="A23:A29"/>
    <mergeCell ref="A30:A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FA9B-A33D-44BC-94AE-96FE0B2B83A6}">
  <dimension ref="A2:F114"/>
  <sheetViews>
    <sheetView workbookViewId="0">
      <selection activeCell="C4" sqref="C4"/>
    </sheetView>
  </sheetViews>
  <sheetFormatPr defaultRowHeight="14.25" x14ac:dyDescent="0.45"/>
  <sheetData>
    <row r="2" spans="1:6" x14ac:dyDescent="0.45">
      <c r="A2">
        <v>7.9694454940000004</v>
      </c>
    </row>
    <row r="3" spans="1:6" x14ac:dyDescent="0.45">
      <c r="A3">
        <v>8.4841481129999998</v>
      </c>
      <c r="B3">
        <f t="shared" ref="B3:B34" si="0">8.14*A3/A2</f>
        <v>8.6657177957756666</v>
      </c>
      <c r="C3">
        <v>0.31893361730799524</v>
      </c>
    </row>
    <row r="4" spans="1:6" x14ac:dyDescent="0.45">
      <c r="A4">
        <v>7.711149732</v>
      </c>
      <c r="B4">
        <f t="shared" si="0"/>
        <v>7.3983572637424091</v>
      </c>
      <c r="C4">
        <v>5.9832658490863588</v>
      </c>
      <c r="F4">
        <f>AVERAGE(A2:A114)</f>
        <v>8.1412844792566386</v>
      </c>
    </row>
    <row r="5" spans="1:6" x14ac:dyDescent="0.45">
      <c r="A5">
        <v>8.2542445299999994</v>
      </c>
      <c r="B5">
        <f t="shared" si="0"/>
        <v>8.7132986401981594</v>
      </c>
      <c r="C5">
        <v>6.0660361191495102</v>
      </c>
    </row>
    <row r="6" spans="1:6" x14ac:dyDescent="0.45">
      <c r="A6">
        <v>8.2865357680000002</v>
      </c>
      <c r="B6">
        <f t="shared" si="0"/>
        <v>8.1718443046319607</v>
      </c>
      <c r="C6">
        <v>6.0784000000000002</v>
      </c>
    </row>
    <row r="7" spans="1:6" x14ac:dyDescent="0.45">
      <c r="A7">
        <v>7.9270880930000001</v>
      </c>
      <c r="B7">
        <f t="shared" si="0"/>
        <v>7.7869086532156278</v>
      </c>
      <c r="C7">
        <v>6.0872099999999998</v>
      </c>
    </row>
    <row r="8" spans="1:6" x14ac:dyDescent="0.45">
      <c r="A8">
        <v>6.0888603860000003</v>
      </c>
      <c r="B8">
        <f t="shared" si="0"/>
        <v>6.2523997413131829</v>
      </c>
      <c r="C8">
        <v>6.0979000000000001</v>
      </c>
    </row>
    <row r="9" spans="1:6" x14ac:dyDescent="0.45">
      <c r="A9">
        <v>7.4451251049999998</v>
      </c>
      <c r="B9">
        <f t="shared" si="0"/>
        <v>9.9531463217721416</v>
      </c>
      <c r="C9">
        <v>6.1478700000000002</v>
      </c>
    </row>
    <row r="10" spans="1:6" x14ac:dyDescent="0.45">
      <c r="A10">
        <v>9.2853722960000002</v>
      </c>
      <c r="B10">
        <f t="shared" si="0"/>
        <v>10.152002743201722</v>
      </c>
      <c r="C10">
        <v>6.1785699999999997</v>
      </c>
    </row>
    <row r="11" spans="1:6" x14ac:dyDescent="0.45">
      <c r="A11">
        <v>8.5705015519999996</v>
      </c>
      <c r="B11">
        <f t="shared" si="0"/>
        <v>7.5133102270259258</v>
      </c>
      <c r="C11">
        <v>6.3592676123163505</v>
      </c>
    </row>
    <row r="12" spans="1:6" x14ac:dyDescent="0.45">
      <c r="A12">
        <v>8.3906399220000001</v>
      </c>
      <c r="B12">
        <f t="shared" si="0"/>
        <v>7.9691729300418439</v>
      </c>
      <c r="C12">
        <v>6.377315300176261</v>
      </c>
    </row>
    <row r="13" spans="1:6" x14ac:dyDescent="0.45">
      <c r="A13">
        <v>9.3022001070000009</v>
      </c>
      <c r="B13">
        <f t="shared" si="0"/>
        <v>9.0243306320945482</v>
      </c>
      <c r="C13">
        <v>6.4951820313861939</v>
      </c>
    </row>
    <row r="14" spans="1:6" x14ac:dyDescent="0.45">
      <c r="A14">
        <v>8.0305555670000004</v>
      </c>
      <c r="B14">
        <f t="shared" si="0"/>
        <v>7.0272324357104914</v>
      </c>
      <c r="C14">
        <v>6.5541252629586566</v>
      </c>
    </row>
    <row r="15" spans="1:6" x14ac:dyDescent="0.45">
      <c r="A15">
        <v>6.6107359480000003</v>
      </c>
      <c r="B15">
        <f t="shared" si="0"/>
        <v>6.7008303681811761</v>
      </c>
      <c r="C15">
        <v>6.5707514501549413</v>
      </c>
    </row>
    <row r="16" spans="1:6" x14ac:dyDescent="0.45">
      <c r="A16">
        <v>7.8026633219999999</v>
      </c>
      <c r="B16">
        <f t="shared" si="0"/>
        <v>9.607656385110241</v>
      </c>
      <c r="C16">
        <v>6.6240486901194773</v>
      </c>
    </row>
    <row r="17" spans="1:3" x14ac:dyDescent="0.45">
      <c r="A17">
        <v>9.3850484489999992</v>
      </c>
      <c r="B17">
        <f t="shared" si="0"/>
        <v>9.7907972216951169</v>
      </c>
      <c r="C17">
        <v>6.679727508729985</v>
      </c>
    </row>
    <row r="18" spans="1:3" x14ac:dyDescent="0.45">
      <c r="A18">
        <v>7.8095223149999997</v>
      </c>
      <c r="B18">
        <f t="shared" si="0"/>
        <v>6.7734878503342726</v>
      </c>
      <c r="C18">
        <v>6.7008303681811761</v>
      </c>
    </row>
    <row r="19" spans="1:3" x14ac:dyDescent="0.45">
      <c r="A19">
        <v>8.3353418500000007</v>
      </c>
      <c r="B19">
        <f t="shared" si="0"/>
        <v>8.6880707836225728</v>
      </c>
      <c r="C19">
        <v>6.7071397639849542</v>
      </c>
    </row>
    <row r="20" spans="1:3" x14ac:dyDescent="0.45">
      <c r="A20">
        <v>9.170629323</v>
      </c>
      <c r="B20">
        <f t="shared" si="0"/>
        <v>8.9557121990407627</v>
      </c>
      <c r="C20">
        <v>6.7206807596478884</v>
      </c>
    </row>
    <row r="21" spans="1:3" x14ac:dyDescent="0.45">
      <c r="A21">
        <v>7.927207138</v>
      </c>
      <c r="B21">
        <f t="shared" si="0"/>
        <v>7.0363182100801618</v>
      </c>
      <c r="C21">
        <v>6.7734878503342726</v>
      </c>
    </row>
    <row r="22" spans="1:3" x14ac:dyDescent="0.45">
      <c r="A22">
        <v>6.5449912149999996</v>
      </c>
      <c r="B22">
        <f t="shared" si="0"/>
        <v>6.7206807596478884</v>
      </c>
      <c r="C22">
        <v>6.8075305788152676</v>
      </c>
    </row>
    <row r="23" spans="1:3" x14ac:dyDescent="0.45">
      <c r="A23">
        <v>8.0689598409999999</v>
      </c>
      <c r="B23">
        <f t="shared" si="0"/>
        <v>10.035358482255811</v>
      </c>
      <c r="C23">
        <v>6.8841890801930328</v>
      </c>
    </row>
    <row r="24" spans="1:3" x14ac:dyDescent="0.45">
      <c r="A24">
        <v>9.4309003090000001</v>
      </c>
      <c r="B24">
        <f t="shared" si="0"/>
        <v>9.5139311668387343</v>
      </c>
      <c r="C24">
        <v>6.8979703341298313</v>
      </c>
    </row>
    <row r="25" spans="1:3" x14ac:dyDescent="0.45">
      <c r="A25">
        <v>8.8220610930000003</v>
      </c>
      <c r="B25">
        <f t="shared" si="0"/>
        <v>7.6144986103277459</v>
      </c>
      <c r="C25">
        <v>6.9499645034597739</v>
      </c>
    </row>
    <row r="26" spans="1:3" x14ac:dyDescent="0.45">
      <c r="A26">
        <v>8.5243163769999999</v>
      </c>
      <c r="B26">
        <f t="shared" si="0"/>
        <v>7.8652748578035716</v>
      </c>
      <c r="C26">
        <v>7.0272324357104914</v>
      </c>
    </row>
    <row r="27" spans="1:3" x14ac:dyDescent="0.45">
      <c r="A27">
        <v>9.0655540010000006</v>
      </c>
      <c r="B27">
        <f t="shared" si="0"/>
        <v>8.656836079811308</v>
      </c>
      <c r="C27">
        <v>7.0360909856516525</v>
      </c>
    </row>
    <row r="28" spans="1:3" x14ac:dyDescent="0.45">
      <c r="A28">
        <v>7.4697712190000001</v>
      </c>
      <c r="B28">
        <f t="shared" si="0"/>
        <v>6.7071397639849542</v>
      </c>
      <c r="C28">
        <v>7.0363182100801618</v>
      </c>
    </row>
    <row r="29" spans="1:3" x14ac:dyDescent="0.45">
      <c r="A29">
        <v>6.3173608669999997</v>
      </c>
      <c r="B29">
        <f t="shared" si="0"/>
        <v>6.8841890801930328</v>
      </c>
      <c r="C29">
        <v>7.1195768344587584</v>
      </c>
    </row>
    <row r="30" spans="1:3" x14ac:dyDescent="0.45">
      <c r="A30">
        <v>7.786149086</v>
      </c>
      <c r="B30">
        <f t="shared" si="0"/>
        <v>10.032552341772059</v>
      </c>
      <c r="C30">
        <v>7.1266449154743956</v>
      </c>
    </row>
    <row r="31" spans="1:3" x14ac:dyDescent="0.45">
      <c r="A31">
        <v>9.5879350900000002</v>
      </c>
      <c r="B31">
        <f t="shared" si="0"/>
        <v>10.023670336974588</v>
      </c>
      <c r="C31">
        <v>7.1470014990161976</v>
      </c>
    </row>
    <row r="32" spans="1:3" x14ac:dyDescent="0.45">
      <c r="A32">
        <v>8.4183030050000003</v>
      </c>
      <c r="B32">
        <f t="shared" si="0"/>
        <v>7.1470014990161976</v>
      </c>
      <c r="C32">
        <v>7.1471524682275804</v>
      </c>
    </row>
    <row r="33" spans="1:3" x14ac:dyDescent="0.45">
      <c r="A33">
        <v>8.6438570840000004</v>
      </c>
      <c r="B33">
        <f t="shared" si="0"/>
        <v>8.358097424382267</v>
      </c>
      <c r="C33">
        <v>7.1651951977818555</v>
      </c>
    </row>
    <row r="34" spans="1:3" x14ac:dyDescent="0.45">
      <c r="A34">
        <v>9.3145807089999995</v>
      </c>
      <c r="B34">
        <f t="shared" si="0"/>
        <v>8.7716266285343867</v>
      </c>
      <c r="C34">
        <v>7.1866668579184374</v>
      </c>
    </row>
    <row r="35" spans="1:3" x14ac:dyDescent="0.45">
      <c r="A35">
        <v>7.8933294109999999</v>
      </c>
      <c r="B35">
        <f t="shared" ref="B35:B66" si="1">8.14*A35/A34</f>
        <v>6.8979703341298313</v>
      </c>
      <c r="C35">
        <v>7.1994483166200673</v>
      </c>
    </row>
    <row r="36" spans="1:3" x14ac:dyDescent="0.45">
      <c r="A36">
        <v>6.0987781590000001</v>
      </c>
      <c r="B36">
        <f t="shared" si="1"/>
        <v>6.2893681017641239</v>
      </c>
      <c r="C36">
        <v>7.3637855103960348</v>
      </c>
    </row>
    <row r="37" spans="1:3" x14ac:dyDescent="0.45">
      <c r="A37">
        <v>7.4359113570000002</v>
      </c>
      <c r="B37">
        <f t="shared" si="1"/>
        <v>9.9246630829911453</v>
      </c>
      <c r="C37">
        <v>7.3983572637424091</v>
      </c>
    </row>
    <row r="38" spans="1:3" x14ac:dyDescent="0.45">
      <c r="A38">
        <v>9.3085458110000001</v>
      </c>
      <c r="B38">
        <f t="shared" si="1"/>
        <v>10.189949726903395</v>
      </c>
      <c r="C38">
        <v>7.4865199036845169</v>
      </c>
    </row>
    <row r="39" spans="1:3" x14ac:dyDescent="0.45">
      <c r="A39">
        <v>8.6874018369999995</v>
      </c>
      <c r="B39">
        <f t="shared" si="1"/>
        <v>7.5968311687970482</v>
      </c>
      <c r="C39">
        <v>7.5133102270259258</v>
      </c>
    </row>
    <row r="40" spans="1:3" x14ac:dyDescent="0.45">
      <c r="A40">
        <v>8.9628339359999991</v>
      </c>
      <c r="B40">
        <f t="shared" si="1"/>
        <v>8.398076848282896</v>
      </c>
      <c r="C40">
        <v>7.5898523979213293</v>
      </c>
    </row>
    <row r="41" spans="1:3" x14ac:dyDescent="0.45">
      <c r="A41">
        <v>9.2333571489999997</v>
      </c>
      <c r="B41">
        <f t="shared" si="1"/>
        <v>8.3856878002587152</v>
      </c>
      <c r="C41">
        <v>7.5968311687970482</v>
      </c>
    </row>
    <row r="42" spans="1:3" x14ac:dyDescent="0.45">
      <c r="A42">
        <v>8.0838891620000002</v>
      </c>
      <c r="B42">
        <f t="shared" si="1"/>
        <v>7.1266449154743956</v>
      </c>
      <c r="C42">
        <v>7.6144986103277459</v>
      </c>
    </row>
    <row r="43" spans="1:3" x14ac:dyDescent="0.45">
      <c r="A43" s="3">
        <v>6.4504092909999997</v>
      </c>
      <c r="B43">
        <f t="shared" si="1"/>
        <v>6.4951820313861939</v>
      </c>
      <c r="C43">
        <v>7.6199433760398474</v>
      </c>
    </row>
    <row r="44" spans="1:3" x14ac:dyDescent="0.45">
      <c r="A44">
        <v>7.5147790370000003</v>
      </c>
      <c r="B44">
        <f t="shared" si="1"/>
        <v>9.4831658894154991</v>
      </c>
      <c r="C44">
        <v>7.6199931525930387</v>
      </c>
    </row>
    <row r="45" spans="1:3" x14ac:dyDescent="0.45">
      <c r="A45">
        <v>9.5767008780000005</v>
      </c>
      <c r="B45">
        <f t="shared" si="1"/>
        <v>10.373471363975117</v>
      </c>
      <c r="C45">
        <v>7.6298423079761832</v>
      </c>
    </row>
    <row r="46" spans="1:3" x14ac:dyDescent="0.45">
      <c r="A46">
        <v>8.8078822769999991</v>
      </c>
      <c r="B46">
        <f t="shared" si="1"/>
        <v>7.4865199036845169</v>
      </c>
      <c r="C46">
        <v>7.7104375600599049</v>
      </c>
    </row>
    <row r="47" spans="1:3" x14ac:dyDescent="0.45">
      <c r="A47">
        <v>8.7913885619999999</v>
      </c>
      <c r="B47">
        <f t="shared" si="1"/>
        <v>8.1247569670123116</v>
      </c>
      <c r="C47">
        <v>7.7869086532156278</v>
      </c>
    </row>
    <row r="48" spans="1:3" x14ac:dyDescent="0.45">
      <c r="A48">
        <v>9.3905674640000001</v>
      </c>
      <c r="B48">
        <f t="shared" si="1"/>
        <v>8.6947833801092322</v>
      </c>
      <c r="C48">
        <v>7.8652748578035716</v>
      </c>
    </row>
    <row r="49" spans="1:3" x14ac:dyDescent="0.45">
      <c r="A49">
        <v>7.5610510379999996</v>
      </c>
      <c r="B49">
        <f t="shared" si="1"/>
        <v>6.5541252629586566</v>
      </c>
      <c r="C49">
        <v>7.9183200164968781</v>
      </c>
    </row>
    <row r="50" spans="1:3" x14ac:dyDescent="0.45">
      <c r="A50">
        <v>6.2046388959999996</v>
      </c>
      <c r="B50">
        <f t="shared" si="1"/>
        <v>6.679727508729985</v>
      </c>
      <c r="C50">
        <v>7.9561373692702482</v>
      </c>
    </row>
    <row r="51" spans="1:3" x14ac:dyDescent="0.45">
      <c r="A51">
        <v>8.3002485789999998</v>
      </c>
      <c r="B51">
        <f t="shared" si="1"/>
        <v>10.889275679946033</v>
      </c>
      <c r="C51">
        <v>7.9691729300418439</v>
      </c>
    </row>
    <row r="52" spans="1:3" x14ac:dyDescent="0.45">
      <c r="A52">
        <v>9.1319123199999996</v>
      </c>
      <c r="B52">
        <f t="shared" si="1"/>
        <v>8.9556072420370345</v>
      </c>
      <c r="C52">
        <v>8.0009679060800156</v>
      </c>
    </row>
    <row r="53" spans="1:3" x14ac:dyDescent="0.45">
      <c r="A53">
        <v>8.5485392319999995</v>
      </c>
      <c r="B53">
        <f t="shared" si="1"/>
        <v>7.6199931525930387</v>
      </c>
      <c r="C53">
        <v>8.0080704483188434</v>
      </c>
    </row>
    <row r="54" spans="1:3" x14ac:dyDescent="0.45">
      <c r="A54">
        <v>8.9494438499999998</v>
      </c>
      <c r="B54">
        <f t="shared" si="1"/>
        <v>8.5217451732927838</v>
      </c>
      <c r="C54">
        <v>8.0095470172946062</v>
      </c>
    </row>
    <row r="55" spans="1:3" x14ac:dyDescent="0.45">
      <c r="A55">
        <v>9.0660706520000005</v>
      </c>
      <c r="B55">
        <f t="shared" si="1"/>
        <v>8.2460783423184463</v>
      </c>
      <c r="C55">
        <v>8.0527254923448819</v>
      </c>
    </row>
    <row r="56" spans="1:3" x14ac:dyDescent="0.45">
      <c r="A56">
        <v>8.0185143849999996</v>
      </c>
      <c r="B56">
        <f t="shared" si="1"/>
        <v>7.1994483166200673</v>
      </c>
      <c r="C56">
        <v>8.1021866683835562</v>
      </c>
    </row>
    <row r="57" spans="1:3" x14ac:dyDescent="0.45">
      <c r="A57">
        <v>6.1589178789999997</v>
      </c>
      <c r="B57">
        <f t="shared" si="1"/>
        <v>6.2522294190608978</v>
      </c>
      <c r="C57">
        <v>8.1070217685589938</v>
      </c>
    </row>
    <row r="58" spans="1:3" x14ac:dyDescent="0.45">
      <c r="A58">
        <v>8.3451094700000006</v>
      </c>
      <c r="B58">
        <f t="shared" si="1"/>
        <v>11.029403609588218</v>
      </c>
      <c r="C58">
        <v>8.1133133249967884</v>
      </c>
    </row>
    <row r="59" spans="1:3" x14ac:dyDescent="0.45">
      <c r="A59">
        <v>8.6685778800000008</v>
      </c>
      <c r="B59">
        <f t="shared" si="1"/>
        <v>8.4555180728144492</v>
      </c>
      <c r="C59">
        <v>8.1247569670123116</v>
      </c>
    </row>
    <row r="60" spans="1:3" x14ac:dyDescent="0.45">
      <c r="A60">
        <v>8.5296538210000001</v>
      </c>
      <c r="B60">
        <f t="shared" si="1"/>
        <v>8.0095470172946062</v>
      </c>
      <c r="C60">
        <v>8.1718443046319607</v>
      </c>
    </row>
    <row r="61" spans="1:3" x14ac:dyDescent="0.45">
      <c r="A61">
        <v>8.3914089310000008</v>
      </c>
      <c r="B61">
        <f t="shared" si="1"/>
        <v>8.0080704483188434</v>
      </c>
      <c r="C61">
        <v>8.1956886897783452</v>
      </c>
    </row>
    <row r="62" spans="1:3" x14ac:dyDescent="0.45">
      <c r="A62">
        <v>9.1604340890000007</v>
      </c>
      <c r="B62">
        <f t="shared" si="1"/>
        <v>8.885984951703934</v>
      </c>
      <c r="C62">
        <v>8.2330129032330515</v>
      </c>
    </row>
    <row r="63" spans="1:3" x14ac:dyDescent="0.45">
      <c r="A63">
        <v>8.0634273150000002</v>
      </c>
      <c r="B63">
        <f t="shared" si="1"/>
        <v>7.1651951977818555</v>
      </c>
      <c r="C63">
        <v>8.2460783423184463</v>
      </c>
    </row>
    <row r="64" spans="1:3" x14ac:dyDescent="0.45">
      <c r="A64">
        <v>6.1473547330000002</v>
      </c>
      <c r="B64">
        <f t="shared" si="1"/>
        <v>6.2057318273997497</v>
      </c>
      <c r="C64">
        <v>8.27311564512922</v>
      </c>
    </row>
    <row r="65" spans="1:3" x14ac:dyDescent="0.45">
      <c r="A65">
        <v>7.6688783349999996</v>
      </c>
      <c r="B65">
        <f t="shared" si="1"/>
        <v>10.154720584415639</v>
      </c>
      <c r="C65">
        <v>8.2881235512153015</v>
      </c>
    </row>
    <row r="66" spans="1:3" x14ac:dyDescent="0.45">
      <c r="A66">
        <v>8.7308967880000008</v>
      </c>
      <c r="B66">
        <f t="shared" si="1"/>
        <v>9.2672613581527123</v>
      </c>
      <c r="C66">
        <v>8.344895509237471</v>
      </c>
    </row>
    <row r="67" spans="1:3" x14ac:dyDescent="0.45">
      <c r="A67">
        <v>8.8306616600000005</v>
      </c>
      <c r="B67">
        <f t="shared" ref="B67:B98" si="2">8.14*A67/A66</f>
        <v>8.2330129032330515</v>
      </c>
      <c r="C67">
        <v>8.358097424382267</v>
      </c>
    </row>
    <row r="68" spans="1:3" x14ac:dyDescent="0.45">
      <c r="A68">
        <v>8.9913531790000008</v>
      </c>
      <c r="B68">
        <f t="shared" si="2"/>
        <v>8.2881235512153015</v>
      </c>
      <c r="C68">
        <v>8.3856878002587152</v>
      </c>
    </row>
    <row r="69" spans="1:3" x14ac:dyDescent="0.45">
      <c r="A69">
        <v>9.5314920230000002</v>
      </c>
      <c r="B69">
        <f t="shared" si="2"/>
        <v>8.6289953828561536</v>
      </c>
      <c r="C69">
        <v>8.398076848282896</v>
      </c>
    </row>
    <row r="70" spans="1:3" x14ac:dyDescent="0.45">
      <c r="A70">
        <v>8.1380259489999993</v>
      </c>
      <c r="B70">
        <f t="shared" si="2"/>
        <v>6.9499645034597739</v>
      </c>
      <c r="C70">
        <v>8.4555180728144492</v>
      </c>
    </row>
    <row r="71" spans="1:3" x14ac:dyDescent="0.45">
      <c r="A71">
        <v>6.0745626049999997</v>
      </c>
      <c r="B71">
        <f t="shared" si="2"/>
        <v>6.0760361191495145</v>
      </c>
      <c r="C71">
        <v>8.4963896007226811</v>
      </c>
    </row>
    <row r="72" spans="1:3" x14ac:dyDescent="0.45">
      <c r="A72">
        <v>7.5607544029999998</v>
      </c>
      <c r="B72">
        <f t="shared" si="2"/>
        <v>10.131518076669819</v>
      </c>
      <c r="C72">
        <v>8.5217451732927838</v>
      </c>
    </row>
    <row r="73" spans="1:3" x14ac:dyDescent="0.45">
      <c r="A73">
        <v>8.9868577330000008</v>
      </c>
      <c r="B73">
        <f t="shared" si="2"/>
        <v>9.6753601621544458</v>
      </c>
      <c r="C73">
        <v>8.5761387661131412</v>
      </c>
    </row>
    <row r="74" spans="1:3" x14ac:dyDescent="0.45">
      <c r="A74">
        <v>8.8333612160000001</v>
      </c>
      <c r="B74">
        <f t="shared" si="2"/>
        <v>8.0009679060800156</v>
      </c>
      <c r="C74">
        <v>8.5786641762524418</v>
      </c>
    </row>
    <row r="75" spans="1:3" x14ac:dyDescent="0.45">
      <c r="A75">
        <v>8.5927986399999998</v>
      </c>
      <c r="B75">
        <f t="shared" si="2"/>
        <v>7.9183200164968781</v>
      </c>
      <c r="C75">
        <v>8.6289953828561536</v>
      </c>
    </row>
    <row r="76" spans="1:3" x14ac:dyDescent="0.45">
      <c r="A76">
        <v>8.9690128999999992</v>
      </c>
      <c r="B76">
        <f t="shared" si="2"/>
        <v>8.4963896007226811</v>
      </c>
      <c r="C76">
        <v>8.6531903504984342</v>
      </c>
    </row>
    <row r="77" spans="1:3" x14ac:dyDescent="0.45">
      <c r="A77">
        <v>7.8750494700000004</v>
      </c>
      <c r="B77">
        <f t="shared" si="2"/>
        <v>7.1471524682275804</v>
      </c>
      <c r="C77">
        <v>8.656836079811308</v>
      </c>
    </row>
    <row r="78" spans="1:3" x14ac:dyDescent="0.45">
      <c r="A78">
        <v>6.0850912609999996</v>
      </c>
      <c r="B78">
        <f t="shared" si="2"/>
        <v>6.2898198993205812</v>
      </c>
      <c r="C78">
        <v>8.6657177957756666</v>
      </c>
    </row>
    <row r="79" spans="1:3" x14ac:dyDescent="0.45">
      <c r="A79">
        <v>0.23842016799999999</v>
      </c>
      <c r="B79">
        <f t="shared" si="2"/>
        <v>0.31893361730799524</v>
      </c>
      <c r="C79">
        <v>8.6880707836225728</v>
      </c>
    </row>
    <row r="80" spans="1:3" x14ac:dyDescent="0.45">
      <c r="A80">
        <v>7.5953846499999997</v>
      </c>
      <c r="B80">
        <f t="shared" si="2"/>
        <v>259.31711888987513</v>
      </c>
      <c r="C80">
        <v>8.6947833801092322</v>
      </c>
    </row>
    <row r="81" spans="1:3" x14ac:dyDescent="0.45">
      <c r="A81">
        <v>9.0567971420000006</v>
      </c>
      <c r="B81">
        <f t="shared" si="2"/>
        <v>9.7062008223480838</v>
      </c>
      <c r="C81">
        <v>8.7132986401981594</v>
      </c>
    </row>
    <row r="82" spans="1:3" x14ac:dyDescent="0.45">
      <c r="A82">
        <v>8.5788536680000007</v>
      </c>
      <c r="B82">
        <f t="shared" si="2"/>
        <v>7.7104375600599049</v>
      </c>
      <c r="C82">
        <v>8.7716266285343867</v>
      </c>
    </row>
    <row r="83" spans="1:3" x14ac:dyDescent="0.45">
      <c r="A83">
        <v>8.4868739099999999</v>
      </c>
      <c r="B83">
        <f t="shared" si="2"/>
        <v>8.0527254923448819</v>
      </c>
      <c r="C83">
        <v>8.7799371374092239</v>
      </c>
    </row>
    <row r="84" spans="1:3" x14ac:dyDescent="0.45">
      <c r="A84">
        <v>8.6256620789999996</v>
      </c>
      <c r="B84">
        <f t="shared" si="2"/>
        <v>8.27311564512922</v>
      </c>
      <c r="C84">
        <v>8.885984951703934</v>
      </c>
    </row>
    <row r="85" spans="1:3" x14ac:dyDescent="0.45">
      <c r="A85">
        <v>8.0850665189999997</v>
      </c>
      <c r="B85">
        <f t="shared" si="2"/>
        <v>7.6298423079761832</v>
      </c>
      <c r="C85">
        <v>8.9556072420370345</v>
      </c>
    </row>
    <row r="86" spans="1:3" x14ac:dyDescent="0.45">
      <c r="A86">
        <v>6.3163515549999998</v>
      </c>
      <c r="B86">
        <f t="shared" si="2"/>
        <v>6.3592676123163505</v>
      </c>
      <c r="C86">
        <v>8.9557121990407627</v>
      </c>
    </row>
    <row r="87" spans="1:3" x14ac:dyDescent="0.45">
      <c r="A87">
        <v>8.7048782629999994</v>
      </c>
      <c r="B87">
        <f t="shared" si="2"/>
        <v>11.218138896136853</v>
      </c>
      <c r="C87">
        <v>9.0243306320945482</v>
      </c>
    </row>
    <row r="88" spans="1:3" x14ac:dyDescent="0.45">
      <c r="A88">
        <v>9.3892240709999992</v>
      </c>
      <c r="B88">
        <f t="shared" si="2"/>
        <v>8.7799371374092239</v>
      </c>
      <c r="C88">
        <v>9.0392644060368905</v>
      </c>
    </row>
    <row r="89" spans="1:3" x14ac:dyDescent="0.45">
      <c r="A89">
        <v>8.7546467850000003</v>
      </c>
      <c r="B89">
        <f t="shared" si="2"/>
        <v>7.5898523979213293</v>
      </c>
      <c r="C89">
        <v>9.2672613581527123</v>
      </c>
    </row>
    <row r="90" spans="1:3" x14ac:dyDescent="0.45">
      <c r="A90">
        <v>8.7191783859999994</v>
      </c>
      <c r="B90">
        <f t="shared" si="2"/>
        <v>8.1070217685589938</v>
      </c>
      <c r="C90">
        <v>9.4171487405547172</v>
      </c>
    </row>
    <row r="91" spans="1:3" x14ac:dyDescent="0.45">
      <c r="A91">
        <v>8.7788294449999995</v>
      </c>
      <c r="B91">
        <f t="shared" si="2"/>
        <v>8.1956886897783452</v>
      </c>
      <c r="C91">
        <v>9.4229949704253411</v>
      </c>
    </row>
    <row r="92" spans="1:3" x14ac:dyDescent="0.45">
      <c r="A92">
        <v>7.7506784550000001</v>
      </c>
      <c r="B92">
        <f t="shared" si="2"/>
        <v>7.1866668579184374</v>
      </c>
      <c r="C92">
        <v>9.4831658894154991</v>
      </c>
    </row>
    <row r="93" spans="1:3" x14ac:dyDescent="0.45">
      <c r="A93">
        <v>6.3072323670000001</v>
      </c>
      <c r="B93">
        <f t="shared" si="2"/>
        <v>6.6240486901194773</v>
      </c>
      <c r="C93">
        <v>9.5139311668387343</v>
      </c>
    </row>
    <row r="94" spans="1:3" x14ac:dyDescent="0.45">
      <c r="A94">
        <v>7.2968237519999999</v>
      </c>
      <c r="B94">
        <f t="shared" si="2"/>
        <v>9.4171487405547172</v>
      </c>
      <c r="C94">
        <v>9.607656385110241</v>
      </c>
    </row>
    <row r="95" spans="1:3" x14ac:dyDescent="0.45">
      <c r="A95">
        <v>10.4438814</v>
      </c>
      <c r="B95">
        <f t="shared" si="2"/>
        <v>11.650712349013306</v>
      </c>
      <c r="C95">
        <v>9.6753601621544458</v>
      </c>
    </row>
    <row r="96" spans="1:3" x14ac:dyDescent="0.45">
      <c r="A96">
        <v>8.734280343</v>
      </c>
      <c r="B96">
        <f t="shared" si="2"/>
        <v>6.8075305788152676</v>
      </c>
      <c r="C96">
        <v>9.7062008223480838</v>
      </c>
    </row>
    <row r="97" spans="1:3" x14ac:dyDescent="0.45">
      <c r="A97">
        <v>9.2049702559999993</v>
      </c>
      <c r="B97">
        <f t="shared" si="2"/>
        <v>8.5786641762524418</v>
      </c>
      <c r="C97">
        <v>9.7907972216951169</v>
      </c>
    </row>
    <row r="98" spans="1:3" x14ac:dyDescent="0.45">
      <c r="A98">
        <v>9.6981698099999996</v>
      </c>
      <c r="B98">
        <f t="shared" si="2"/>
        <v>8.5761387661131412</v>
      </c>
      <c r="C98">
        <v>9.9246630829911453</v>
      </c>
    </row>
    <row r="99" spans="1:3" x14ac:dyDescent="0.45">
      <c r="A99">
        <v>8.3829490389999997</v>
      </c>
      <c r="B99">
        <f t="shared" ref="B99:B114" si="3">8.14*A99/A98</f>
        <v>7.0360909856516525</v>
      </c>
      <c r="C99">
        <v>9.9531463217721416</v>
      </c>
    </row>
    <row r="100" spans="1:3" x14ac:dyDescent="0.45">
      <c r="A100">
        <v>6.1618443120000004</v>
      </c>
      <c r="B100">
        <f t="shared" si="3"/>
        <v>5.9832658490863588</v>
      </c>
      <c r="C100">
        <v>10.023670336974588</v>
      </c>
    </row>
    <row r="101" spans="1:3" x14ac:dyDescent="0.45">
      <c r="A101">
        <v>7.1330501179999999</v>
      </c>
      <c r="B101">
        <f t="shared" si="3"/>
        <v>9.4229949704253411</v>
      </c>
      <c r="C101">
        <v>10.032552341772059</v>
      </c>
    </row>
    <row r="102" spans="1:3" x14ac:dyDescent="0.45">
      <c r="A102">
        <v>9.0428360330000004</v>
      </c>
      <c r="B102">
        <f t="shared" si="3"/>
        <v>10.319384287357115</v>
      </c>
      <c r="C102">
        <v>10.035358482255811</v>
      </c>
    </row>
    <row r="103" spans="1:3" x14ac:dyDescent="0.45">
      <c r="A103">
        <v>9.0131894450000001</v>
      </c>
      <c r="B103">
        <f t="shared" si="3"/>
        <v>8.1133133249967884</v>
      </c>
      <c r="C103">
        <v>10.131518076669819</v>
      </c>
    </row>
    <row r="104" spans="1:3" x14ac:dyDescent="0.45">
      <c r="A104">
        <v>8.4373456030000007</v>
      </c>
      <c r="B104">
        <f t="shared" si="3"/>
        <v>7.6199433760398474</v>
      </c>
      <c r="C104">
        <v>10.152002743201722</v>
      </c>
    </row>
    <row r="105" spans="1:3" x14ac:dyDescent="0.45">
      <c r="A105">
        <v>8.9692822549999995</v>
      </c>
      <c r="B105">
        <f t="shared" si="3"/>
        <v>8.6531903504984342</v>
      </c>
      <c r="C105">
        <v>10.154720584415639</v>
      </c>
    </row>
    <row r="106" spans="1:3" x14ac:dyDescent="0.45">
      <c r="A106">
        <v>7.8449010030000004</v>
      </c>
      <c r="B106">
        <f t="shared" si="3"/>
        <v>7.1195768344587584</v>
      </c>
      <c r="C106">
        <v>10.189949726903395</v>
      </c>
    </row>
    <row r="107" spans="1:3" x14ac:dyDescent="0.45">
      <c r="A107">
        <v>6.1461188199999999</v>
      </c>
      <c r="B107">
        <f t="shared" si="3"/>
        <v>6.377315300176261</v>
      </c>
      <c r="C107">
        <v>10.319384287357115</v>
      </c>
    </row>
    <row r="108" spans="1:3" x14ac:dyDescent="0.45">
      <c r="A108">
        <v>7.8919756430000003</v>
      </c>
      <c r="B108">
        <f t="shared" si="3"/>
        <v>10.45223556774973</v>
      </c>
      <c r="C108">
        <v>10.373471363975117</v>
      </c>
    </row>
    <row r="109" spans="1:3" x14ac:dyDescent="0.45">
      <c r="A109">
        <v>8.7638396220000008</v>
      </c>
      <c r="B109">
        <f t="shared" si="3"/>
        <v>9.0392644060368905</v>
      </c>
      <c r="C109">
        <v>10.45223556774973</v>
      </c>
    </row>
    <row r="110" spans="1:3" x14ac:dyDescent="0.45">
      <c r="A110">
        <v>8.7231283229999992</v>
      </c>
      <c r="B110">
        <f t="shared" si="3"/>
        <v>8.1021866683835562</v>
      </c>
      <c r="C110">
        <v>10.889275679946033</v>
      </c>
    </row>
    <row r="111" spans="1:3" x14ac:dyDescent="0.45">
      <c r="A111">
        <v>8.5260942540000002</v>
      </c>
      <c r="B111">
        <f t="shared" si="3"/>
        <v>7.9561373692702482</v>
      </c>
      <c r="C111">
        <v>11.029403609588218</v>
      </c>
    </row>
    <row r="112" spans="1:3" x14ac:dyDescent="0.45">
      <c r="A112">
        <v>8.7407083110000006</v>
      </c>
      <c r="B112">
        <f t="shared" si="3"/>
        <v>8.344895509237471</v>
      </c>
      <c r="C112">
        <v>11.218138896136853</v>
      </c>
    </row>
    <row r="113" spans="1:3" x14ac:dyDescent="0.45">
      <c r="A113">
        <v>7.9072114510000002</v>
      </c>
      <c r="B113">
        <f t="shared" si="3"/>
        <v>7.3637855103960348</v>
      </c>
      <c r="C113">
        <v>11.650712349013306</v>
      </c>
    </row>
    <row r="114" spans="1:3" x14ac:dyDescent="0.45">
      <c r="A114">
        <v>6.382840431</v>
      </c>
      <c r="B114">
        <f t="shared" si="3"/>
        <v>6.5707514501549413</v>
      </c>
    </row>
  </sheetData>
  <sortState xmlns:xlrd2="http://schemas.microsoft.com/office/spreadsheetml/2017/richdata2" ref="C3:C114">
    <sortCondition ref="C3:C11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CB41-4D35-458B-AAB8-0C4A8A3915C9}">
  <dimension ref="A1:B6"/>
  <sheetViews>
    <sheetView workbookViewId="0">
      <selection activeCell="B31" sqref="B31"/>
    </sheetView>
  </sheetViews>
  <sheetFormatPr defaultRowHeight="14.25" x14ac:dyDescent="0.45"/>
  <cols>
    <col min="1" max="1" width="11.59765625" customWidth="1"/>
    <col min="2" max="2" width="22.19921875" customWidth="1"/>
  </cols>
  <sheetData>
    <row r="1" spans="1:2" x14ac:dyDescent="0.45">
      <c r="A1" t="s">
        <v>22</v>
      </c>
      <c r="B1" t="s">
        <v>23</v>
      </c>
    </row>
    <row r="2" spans="1:2" x14ac:dyDescent="0.45">
      <c r="A2" t="s">
        <v>24</v>
      </c>
      <c r="B2">
        <v>0.778236914600551</v>
      </c>
    </row>
    <row r="3" spans="1:2" x14ac:dyDescent="0.45">
      <c r="A3" t="s">
        <v>25</v>
      </c>
      <c r="B3">
        <v>0.21151515151515152</v>
      </c>
    </row>
    <row r="4" spans="1:2" x14ac:dyDescent="0.45">
      <c r="A4" t="s">
        <v>26</v>
      </c>
      <c r="B4">
        <v>0.13424242424242422</v>
      </c>
    </row>
    <row r="5" spans="1:2" x14ac:dyDescent="0.45">
      <c r="A5" t="s">
        <v>27</v>
      </c>
      <c r="B5">
        <v>0.20181818181818181</v>
      </c>
    </row>
    <row r="6" spans="1:2" x14ac:dyDescent="0.45">
      <c r="A6" t="s">
        <v>28</v>
      </c>
      <c r="B6">
        <v>0.13991341991341993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D2BA-E240-4308-8469-6281129A29CB}">
  <dimension ref="A1:H42"/>
  <sheetViews>
    <sheetView topLeftCell="D1" workbookViewId="0">
      <selection activeCell="G44" sqref="G44"/>
    </sheetView>
  </sheetViews>
  <sheetFormatPr defaultRowHeight="14.25" x14ac:dyDescent="0.45"/>
  <cols>
    <col min="2" max="2" width="38.3984375" customWidth="1"/>
    <col min="3" max="3" width="18.9296875" customWidth="1"/>
    <col min="4" max="4" width="22.6640625" customWidth="1"/>
    <col min="5" max="5" width="23.19921875" customWidth="1"/>
    <col min="6" max="6" width="18.33203125" bestFit="1" customWidth="1"/>
    <col min="7" max="7" width="17.86328125" customWidth="1"/>
    <col min="8" max="8" width="21.73046875" customWidth="1"/>
  </cols>
  <sheetData>
    <row r="1" spans="1:8" x14ac:dyDescent="0.45">
      <c r="A1" t="s">
        <v>29</v>
      </c>
    </row>
    <row r="2" spans="1:8" x14ac:dyDescent="0.45">
      <c r="A2" s="5"/>
    </row>
    <row r="3" spans="1:8" x14ac:dyDescent="0.45">
      <c r="A3" s="5"/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45">
      <c r="A4" s="5"/>
      <c r="B4" t="s">
        <v>37</v>
      </c>
      <c r="C4">
        <v>6.1972602739726002</v>
      </c>
      <c r="D4">
        <v>15396.876712328771</v>
      </c>
      <c r="E4">
        <v>221951.53698630142</v>
      </c>
      <c r="F4">
        <v>12396.77556</v>
      </c>
      <c r="G4">
        <v>10717.704</v>
      </c>
      <c r="H4">
        <v>6876.4871700000003</v>
      </c>
    </row>
    <row r="5" spans="1:8" x14ac:dyDescent="0.45">
      <c r="A5" s="5"/>
      <c r="B5" t="s">
        <v>38</v>
      </c>
      <c r="C5">
        <v>12517.76438356164</v>
      </c>
      <c r="D5">
        <v>14643.654794520538</v>
      </c>
      <c r="E5">
        <v>257940.16712328757</v>
      </c>
      <c r="F5">
        <v>5002.3297499999999</v>
      </c>
      <c r="G5">
        <v>3126.0200100000002</v>
      </c>
      <c r="H5">
        <v>1875.0813600000001</v>
      </c>
    </row>
    <row r="6" spans="1:8" x14ac:dyDescent="0.45">
      <c r="A6" s="5"/>
      <c r="B6" t="s">
        <v>39</v>
      </c>
      <c r="C6">
        <v>37769.835616438351</v>
      </c>
      <c r="D6">
        <v>17216.660273972619</v>
      </c>
      <c r="E6">
        <v>277320.89589041122</v>
      </c>
      <c r="F6">
        <v>3092.7811800000004</v>
      </c>
      <c r="G6">
        <v>1932.5391000000002</v>
      </c>
      <c r="H6">
        <v>1160.3588999999999</v>
      </c>
    </row>
    <row r="7" spans="1:8" x14ac:dyDescent="0.45">
      <c r="A7" s="5"/>
      <c r="B7" t="s">
        <v>40</v>
      </c>
      <c r="C7">
        <v>11170.079452054799</v>
      </c>
      <c r="D7">
        <v>15960.109589041098</v>
      </c>
      <c r="E7">
        <v>305906.39452054806</v>
      </c>
      <c r="F7">
        <v>4766.79054</v>
      </c>
      <c r="G7">
        <v>2977.1736299999998</v>
      </c>
      <c r="H7">
        <v>1783.24668</v>
      </c>
    </row>
    <row r="8" spans="1:8" x14ac:dyDescent="0.45">
      <c r="A8" s="5"/>
      <c r="B8" t="s">
        <v>41</v>
      </c>
      <c r="C8">
        <v>93.389041095890448</v>
      </c>
      <c r="D8">
        <v>11487.82788649706</v>
      </c>
      <c r="E8">
        <v>210174.11293090481</v>
      </c>
      <c r="F8">
        <v>3312.5797800000005</v>
      </c>
      <c r="G8">
        <v>1936.9729500000001</v>
      </c>
      <c r="H8">
        <v>1160.60493</v>
      </c>
    </row>
    <row r="9" spans="1:8" x14ac:dyDescent="0.45">
      <c r="A9" s="5"/>
    </row>
    <row r="10" spans="1:8" x14ac:dyDescent="0.45">
      <c r="A10" s="5"/>
    </row>
    <row r="11" spans="1:8" x14ac:dyDescent="0.45">
      <c r="A11" s="5"/>
    </row>
    <row r="12" spans="1:8" x14ac:dyDescent="0.45">
      <c r="A12" t="s">
        <v>29</v>
      </c>
      <c r="B12" t="s">
        <v>30</v>
      </c>
      <c r="C12" t="s">
        <v>33</v>
      </c>
      <c r="F12" t="s">
        <v>34</v>
      </c>
      <c r="G12" t="s">
        <v>35</v>
      </c>
      <c r="H12" t="s">
        <v>36</v>
      </c>
    </row>
    <row r="13" spans="1:8" x14ac:dyDescent="0.45">
      <c r="A13" s="5"/>
      <c r="B13" t="s">
        <v>24</v>
      </c>
      <c r="C13">
        <v>221951.53698630142</v>
      </c>
      <c r="F13">
        <v>12396.77556</v>
      </c>
      <c r="G13">
        <v>10717.704</v>
      </c>
      <c r="H13">
        <v>6876.4871700000003</v>
      </c>
    </row>
    <row r="14" spans="1:8" x14ac:dyDescent="0.45">
      <c r="B14" t="s">
        <v>25</v>
      </c>
      <c r="C14">
        <v>257940.16712328757</v>
      </c>
      <c r="F14">
        <v>5002.3297499999999</v>
      </c>
      <c r="G14">
        <v>3126.0200100000002</v>
      </c>
      <c r="H14">
        <v>1875.0813600000001</v>
      </c>
    </row>
    <row r="15" spans="1:8" x14ac:dyDescent="0.45">
      <c r="B15" t="s">
        <v>26</v>
      </c>
      <c r="C15">
        <v>277320.89589041122</v>
      </c>
      <c r="F15">
        <v>3092.7811800000004</v>
      </c>
      <c r="G15">
        <v>1932.5391000000002</v>
      </c>
      <c r="H15">
        <v>1160.3588999999999</v>
      </c>
    </row>
    <row r="16" spans="1:8" x14ac:dyDescent="0.45">
      <c r="B16" t="s">
        <v>27</v>
      </c>
      <c r="C16">
        <v>305906.39452054806</v>
      </c>
      <c r="F16">
        <v>4766.79054</v>
      </c>
      <c r="G16">
        <v>2977.1736299999998</v>
      </c>
      <c r="H16">
        <v>1783.24668</v>
      </c>
    </row>
    <row r="17" spans="2:8" x14ac:dyDescent="0.45">
      <c r="B17" t="s">
        <v>28</v>
      </c>
      <c r="C17">
        <v>210174.11293090481</v>
      </c>
      <c r="F17">
        <v>3312.5797800000005</v>
      </c>
      <c r="G17">
        <v>1936.9729500000001</v>
      </c>
      <c r="H17">
        <v>1160.60493</v>
      </c>
    </row>
    <row r="27" spans="2:8" x14ac:dyDescent="0.45">
      <c r="B27" t="s">
        <v>30</v>
      </c>
      <c r="C27" t="s">
        <v>31</v>
      </c>
      <c r="D27" t="s">
        <v>32</v>
      </c>
      <c r="E27" t="s">
        <v>34</v>
      </c>
      <c r="F27" t="s">
        <v>35</v>
      </c>
      <c r="G27" t="s">
        <v>36</v>
      </c>
    </row>
    <row r="28" spans="2:8" x14ac:dyDescent="0.45">
      <c r="B28" t="s">
        <v>37</v>
      </c>
      <c r="C28">
        <v>6.1972602739726002</v>
      </c>
      <c r="D28">
        <v>15396.876712328771</v>
      </c>
      <c r="E28">
        <v>12396.77556</v>
      </c>
      <c r="F28">
        <v>10717.704</v>
      </c>
      <c r="G28">
        <v>6876.4871700000003</v>
      </c>
    </row>
    <row r="29" spans="2:8" x14ac:dyDescent="0.45">
      <c r="B29" t="s">
        <v>38</v>
      </c>
      <c r="C29">
        <v>12517.76438356164</v>
      </c>
      <c r="D29">
        <v>14643.654794520538</v>
      </c>
      <c r="E29">
        <v>5002.3297499999999</v>
      </c>
      <c r="F29">
        <v>3126.0200100000002</v>
      </c>
      <c r="G29">
        <v>1875.0813600000001</v>
      </c>
    </row>
    <row r="30" spans="2:8" x14ac:dyDescent="0.45">
      <c r="B30" t="s">
        <v>39</v>
      </c>
      <c r="C30">
        <v>37769.835616438351</v>
      </c>
      <c r="D30">
        <v>17216.660273972619</v>
      </c>
      <c r="E30">
        <v>3092.7811800000004</v>
      </c>
      <c r="F30">
        <v>1932.5391000000002</v>
      </c>
      <c r="G30">
        <v>1160.3588999999999</v>
      </c>
    </row>
    <row r="31" spans="2:8" x14ac:dyDescent="0.45">
      <c r="B31" t="s">
        <v>40</v>
      </c>
      <c r="C31">
        <v>11170.079452054799</v>
      </c>
      <c r="D31">
        <v>15960.109589041098</v>
      </c>
      <c r="E31">
        <v>4766.79054</v>
      </c>
      <c r="F31">
        <v>2977.1736299999998</v>
      </c>
      <c r="G31">
        <v>1783.24668</v>
      </c>
    </row>
    <row r="32" spans="2:8" x14ac:dyDescent="0.45">
      <c r="B32" t="s">
        <v>41</v>
      </c>
      <c r="C32">
        <v>93.389041095890448</v>
      </c>
      <c r="D32">
        <v>11487.82788649706</v>
      </c>
      <c r="E32">
        <v>3312.5797800000005</v>
      </c>
      <c r="F32">
        <v>1936.9729500000001</v>
      </c>
      <c r="G32">
        <v>1160.60493</v>
      </c>
    </row>
    <row r="37" spans="2:7" x14ac:dyDescent="0.45">
      <c r="B37" t="s">
        <v>30</v>
      </c>
      <c r="C37" t="s">
        <v>31</v>
      </c>
      <c r="D37" t="s">
        <v>32</v>
      </c>
      <c r="E37" t="s">
        <v>34</v>
      </c>
      <c r="F37" t="s">
        <v>35</v>
      </c>
      <c r="G37" t="s">
        <v>36</v>
      </c>
    </row>
    <row r="38" spans="2:7" x14ac:dyDescent="0.45">
      <c r="B38" t="s">
        <v>37</v>
      </c>
      <c r="C38" cm="1">
        <f t="array" ref="C38:G41">C28:G31/5</f>
        <v>1.23945205479452</v>
      </c>
      <c r="D38">
        <v>3079.3753424657543</v>
      </c>
      <c r="E38">
        <v>2479.3551120000002</v>
      </c>
      <c r="F38">
        <v>2143.5407999999998</v>
      </c>
      <c r="G38">
        <v>1375.2974340000001</v>
      </c>
    </row>
    <row r="39" spans="2:7" x14ac:dyDescent="0.45">
      <c r="B39" t="s">
        <v>38</v>
      </c>
      <c r="C39">
        <v>2503.5528767123278</v>
      </c>
      <c r="D39">
        <v>2928.7309589041079</v>
      </c>
      <c r="E39">
        <v>1000.46595</v>
      </c>
      <c r="F39">
        <v>625.20400200000006</v>
      </c>
      <c r="G39">
        <v>375.01627200000001</v>
      </c>
    </row>
    <row r="40" spans="2:7" x14ac:dyDescent="0.45">
      <c r="B40" t="s">
        <v>39</v>
      </c>
      <c r="C40">
        <v>7553.9671232876699</v>
      </c>
      <c r="D40">
        <v>3443.3320547945236</v>
      </c>
      <c r="E40">
        <v>618.55623600000013</v>
      </c>
      <c r="F40">
        <v>386.50782000000004</v>
      </c>
      <c r="G40">
        <v>232.07177999999999</v>
      </c>
    </row>
    <row r="41" spans="2:7" x14ac:dyDescent="0.45">
      <c r="B41" t="s">
        <v>40</v>
      </c>
      <c r="C41">
        <v>2234.0158904109599</v>
      </c>
      <c r="D41">
        <v>3192.0219178082198</v>
      </c>
      <c r="E41">
        <v>953.35810800000002</v>
      </c>
      <c r="F41">
        <v>595.43472599999996</v>
      </c>
      <c r="G41">
        <v>356.64933600000001</v>
      </c>
    </row>
    <row r="42" spans="2:7" x14ac:dyDescent="0.45">
      <c r="B42" t="s">
        <v>41</v>
      </c>
      <c r="C42" cm="1">
        <f t="array" ref="C42:G42">C32:G32/4</f>
        <v>23.347260273972612</v>
      </c>
      <c r="D42">
        <v>2871.956971624265</v>
      </c>
      <c r="E42">
        <v>828.14494500000012</v>
      </c>
      <c r="F42">
        <v>484.24323750000002</v>
      </c>
      <c r="G42">
        <v>290.15123249999999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5A34-8AFD-45FE-B42C-C229B1E1449E}">
  <dimension ref="A2:E48"/>
  <sheetViews>
    <sheetView zoomScale="55" zoomScaleNormal="55" workbookViewId="0">
      <selection activeCell="A35" sqref="A35:E40"/>
    </sheetView>
  </sheetViews>
  <sheetFormatPr defaultRowHeight="14.25" x14ac:dyDescent="0.45"/>
  <cols>
    <col min="1" max="1" width="43.06640625" customWidth="1"/>
    <col min="2" max="2" width="52.59765625" customWidth="1"/>
    <col min="3" max="3" width="30.265625" customWidth="1"/>
  </cols>
  <sheetData>
    <row r="2" spans="1:5" x14ac:dyDescent="0.45">
      <c r="A2" s="6" t="s">
        <v>22</v>
      </c>
      <c r="C2" t="s">
        <v>34</v>
      </c>
      <c r="D2" t="s">
        <v>35</v>
      </c>
      <c r="E2" t="s">
        <v>36</v>
      </c>
    </row>
    <row r="3" spans="1:5" x14ac:dyDescent="0.45">
      <c r="A3" s="1" t="s">
        <v>24</v>
      </c>
      <c r="B3">
        <v>0.778236914600551</v>
      </c>
      <c r="C3">
        <v>103877</v>
      </c>
      <c r="D3">
        <v>64874</v>
      </c>
      <c r="E3">
        <v>38567</v>
      </c>
    </row>
    <row r="4" spans="1:5" x14ac:dyDescent="0.45">
      <c r="A4" t="s">
        <v>25</v>
      </c>
      <c r="B4">
        <v>0.21151515151515152</v>
      </c>
      <c r="C4">
        <v>1420</v>
      </c>
      <c r="D4">
        <v>189</v>
      </c>
      <c r="E4">
        <v>129</v>
      </c>
    </row>
    <row r="5" spans="1:5" x14ac:dyDescent="0.45">
      <c r="A5" t="s">
        <v>26</v>
      </c>
      <c r="B5">
        <v>0.13424242424242422</v>
      </c>
      <c r="C5">
        <v>96</v>
      </c>
      <c r="D5">
        <v>67</v>
      </c>
      <c r="E5">
        <v>58</v>
      </c>
    </row>
    <row r="6" spans="1:5" x14ac:dyDescent="0.45">
      <c r="A6" t="s">
        <v>27</v>
      </c>
      <c r="B6">
        <v>0.20181818181818181</v>
      </c>
      <c r="C6">
        <v>247</v>
      </c>
      <c r="D6">
        <v>139</v>
      </c>
      <c r="E6">
        <v>109</v>
      </c>
    </row>
    <row r="7" spans="1:5" x14ac:dyDescent="0.45">
      <c r="A7" t="s">
        <v>28</v>
      </c>
      <c r="B7">
        <v>0.13991341991341993</v>
      </c>
      <c r="C7">
        <v>109</v>
      </c>
      <c r="D7">
        <v>74</v>
      </c>
      <c r="E7">
        <v>60</v>
      </c>
    </row>
    <row r="10" spans="1:5" x14ac:dyDescent="0.45">
      <c r="A10" t="s">
        <v>42</v>
      </c>
    </row>
    <row r="11" spans="1:5" x14ac:dyDescent="0.45">
      <c r="A11" s="6" t="s">
        <v>22</v>
      </c>
      <c r="C11" t="s">
        <v>34</v>
      </c>
      <c r="D11" t="s">
        <v>35</v>
      </c>
      <c r="E11" t="s">
        <v>36</v>
      </c>
    </row>
    <row r="12" spans="1:5" x14ac:dyDescent="0.45">
      <c r="A12" s="1" t="s">
        <v>24</v>
      </c>
      <c r="B12">
        <v>0.778236914600551</v>
      </c>
      <c r="C12" cm="1">
        <f t="array" ref="C12:E16">C3:E7*10</f>
        <v>1038770</v>
      </c>
      <c r="D12">
        <v>648740</v>
      </c>
      <c r="E12">
        <v>385670</v>
      </c>
    </row>
    <row r="13" spans="1:5" x14ac:dyDescent="0.45">
      <c r="A13" t="s">
        <v>25</v>
      </c>
      <c r="B13">
        <v>0.21151515151515152</v>
      </c>
      <c r="C13">
        <v>14200</v>
      </c>
      <c r="D13">
        <v>1890</v>
      </c>
      <c r="E13">
        <v>1290</v>
      </c>
    </row>
    <row r="14" spans="1:5" x14ac:dyDescent="0.45">
      <c r="A14" t="s">
        <v>26</v>
      </c>
      <c r="B14">
        <v>0.13424242424242422</v>
      </c>
      <c r="C14">
        <v>960</v>
      </c>
      <c r="D14">
        <v>670</v>
      </c>
      <c r="E14">
        <v>580</v>
      </c>
    </row>
    <row r="15" spans="1:5" x14ac:dyDescent="0.45">
      <c r="A15" t="s">
        <v>27</v>
      </c>
      <c r="B15">
        <v>0.20181818181818181</v>
      </c>
      <c r="C15">
        <v>2470</v>
      </c>
      <c r="D15">
        <v>1390</v>
      </c>
      <c r="E15">
        <v>1090</v>
      </c>
    </row>
    <row r="16" spans="1:5" x14ac:dyDescent="0.45">
      <c r="A16" t="s">
        <v>28</v>
      </c>
      <c r="B16">
        <v>0.13991341991341993</v>
      </c>
      <c r="C16">
        <v>1090</v>
      </c>
      <c r="D16">
        <v>740</v>
      </c>
      <c r="E16">
        <v>600</v>
      </c>
    </row>
    <row r="19" spans="1:5" x14ac:dyDescent="0.45">
      <c r="A19" t="s">
        <v>29</v>
      </c>
    </row>
    <row r="20" spans="1:5" x14ac:dyDescent="0.45">
      <c r="A20" s="6" t="s">
        <v>43</v>
      </c>
      <c r="B20" s="6" t="s">
        <v>22</v>
      </c>
      <c r="C20" t="s">
        <v>34</v>
      </c>
      <c r="D20" t="s">
        <v>35</v>
      </c>
      <c r="E20" t="s">
        <v>36</v>
      </c>
    </row>
    <row r="21" spans="1:5" x14ac:dyDescent="0.45">
      <c r="A21" s="1" t="s">
        <v>24</v>
      </c>
      <c r="B21">
        <v>0.778236914600551</v>
      </c>
      <c r="C21" cm="1">
        <f t="array" ref="C21:E25">_xlfn.ANCHORARRAY(C12)*0.001</f>
        <v>1038.77</v>
      </c>
      <c r="D21">
        <v>648.74</v>
      </c>
      <c r="E21">
        <v>385.67</v>
      </c>
    </row>
    <row r="22" spans="1:5" x14ac:dyDescent="0.45">
      <c r="A22" t="s">
        <v>25</v>
      </c>
      <c r="B22">
        <v>0.21151515151515152</v>
      </c>
      <c r="C22">
        <v>14.200000000000001</v>
      </c>
      <c r="D22">
        <v>1.8900000000000001</v>
      </c>
      <c r="E22">
        <v>1.29</v>
      </c>
    </row>
    <row r="23" spans="1:5" x14ac:dyDescent="0.45">
      <c r="A23" t="s">
        <v>26</v>
      </c>
      <c r="B23">
        <v>0.13424242424242422</v>
      </c>
      <c r="C23">
        <v>0.96</v>
      </c>
      <c r="D23">
        <v>0.67</v>
      </c>
      <c r="E23">
        <v>0.57999999999999996</v>
      </c>
    </row>
    <row r="24" spans="1:5" x14ac:dyDescent="0.45">
      <c r="A24" t="s">
        <v>27</v>
      </c>
      <c r="B24">
        <v>0.20181818181818181</v>
      </c>
      <c r="C24">
        <v>2.4700000000000002</v>
      </c>
      <c r="D24">
        <v>1.3900000000000001</v>
      </c>
      <c r="E24">
        <v>1.0900000000000001</v>
      </c>
    </row>
    <row r="25" spans="1:5" x14ac:dyDescent="0.45">
      <c r="A25" t="s">
        <v>28</v>
      </c>
      <c r="B25">
        <v>0.13991341991341993</v>
      </c>
      <c r="C25">
        <v>1.0900000000000001</v>
      </c>
      <c r="D25">
        <v>0.74</v>
      </c>
      <c r="E25">
        <v>0.6</v>
      </c>
    </row>
    <row r="33" spans="1:5" x14ac:dyDescent="0.45">
      <c r="C33">
        <v>3670</v>
      </c>
      <c r="D33">
        <v>2900</v>
      </c>
      <c r="E33">
        <v>2246</v>
      </c>
    </row>
    <row r="34" spans="1:5" x14ac:dyDescent="0.45">
      <c r="A34" t="s">
        <v>44</v>
      </c>
    </row>
    <row r="35" spans="1:5" x14ac:dyDescent="0.45">
      <c r="A35" t="s">
        <v>22</v>
      </c>
      <c r="C35" t="s">
        <v>34</v>
      </c>
      <c r="D35" t="s">
        <v>35</v>
      </c>
      <c r="E35" t="s">
        <v>36</v>
      </c>
    </row>
    <row r="36" spans="1:5" x14ac:dyDescent="0.45">
      <c r="A36" t="s">
        <v>24</v>
      </c>
      <c r="B36">
        <v>0.778236914600551</v>
      </c>
      <c r="C36">
        <f>0.52*(3670*3670)</f>
        <v>7003828</v>
      </c>
      <c r="D36">
        <f>0.72*(2900*2900)</f>
        <v>6055200</v>
      </c>
      <c r="E36">
        <v>3885021</v>
      </c>
    </row>
    <row r="37" spans="1:5" x14ac:dyDescent="0.45">
      <c r="A37" t="s">
        <v>25</v>
      </c>
      <c r="B37">
        <v>0.21151515151515152</v>
      </c>
      <c r="C37">
        <v>2826175</v>
      </c>
      <c r="D37">
        <v>1766113</v>
      </c>
      <c r="E37">
        <v>1059368</v>
      </c>
    </row>
    <row r="38" spans="1:5" x14ac:dyDescent="0.45">
      <c r="A38" t="s">
        <v>26</v>
      </c>
      <c r="B38">
        <v>0.13424242424242422</v>
      </c>
      <c r="C38">
        <v>1747334</v>
      </c>
      <c r="D38">
        <v>1091830</v>
      </c>
      <c r="E38">
        <v>655570</v>
      </c>
    </row>
    <row r="39" spans="1:5" x14ac:dyDescent="0.45">
      <c r="A39" t="s">
        <v>27</v>
      </c>
      <c r="B39">
        <v>0.20181818181818181</v>
      </c>
      <c r="C39">
        <v>2693102</v>
      </c>
      <c r="D39">
        <v>1682019</v>
      </c>
      <c r="E39">
        <v>1007484</v>
      </c>
    </row>
    <row r="40" spans="1:5" x14ac:dyDescent="0.45">
      <c r="A40" t="s">
        <v>28</v>
      </c>
      <c r="B40">
        <v>0.13991341991341993</v>
      </c>
      <c r="C40">
        <v>1871514</v>
      </c>
      <c r="D40">
        <v>1094335</v>
      </c>
      <c r="E40">
        <v>655709</v>
      </c>
    </row>
    <row r="43" spans="1:5" x14ac:dyDescent="0.45">
      <c r="A43" t="s">
        <v>29</v>
      </c>
      <c r="B43" t="s">
        <v>30</v>
      </c>
      <c r="C43" t="s">
        <v>34</v>
      </c>
      <c r="D43" t="s">
        <v>35</v>
      </c>
      <c r="E43" t="s">
        <v>36</v>
      </c>
    </row>
    <row r="44" spans="1:5" x14ac:dyDescent="0.45">
      <c r="B44" t="s">
        <v>24</v>
      </c>
      <c r="C44" cm="1">
        <f t="array" ref="C44:E48">(1.77*C36:E40)*0.001</f>
        <v>12396.77556</v>
      </c>
      <c r="D44">
        <v>10717.704</v>
      </c>
      <c r="E44">
        <v>6876.4871700000003</v>
      </c>
    </row>
    <row r="45" spans="1:5" x14ac:dyDescent="0.45">
      <c r="B45" t="s">
        <v>25</v>
      </c>
      <c r="C45">
        <v>5002.3297499999999</v>
      </c>
      <c r="D45">
        <v>3126.0200100000002</v>
      </c>
      <c r="E45">
        <v>1875.0813600000001</v>
      </c>
    </row>
    <row r="46" spans="1:5" x14ac:dyDescent="0.45">
      <c r="B46" t="s">
        <v>26</v>
      </c>
      <c r="C46">
        <v>3092.7811800000004</v>
      </c>
      <c r="D46">
        <v>1932.5391000000002</v>
      </c>
      <c r="E46">
        <v>1160.3588999999999</v>
      </c>
    </row>
    <row r="47" spans="1:5" x14ac:dyDescent="0.45">
      <c r="B47" t="s">
        <v>27</v>
      </c>
      <c r="C47">
        <v>4766.79054</v>
      </c>
      <c r="D47">
        <v>2977.1736299999998</v>
      </c>
      <c r="E47">
        <v>1783.24668</v>
      </c>
    </row>
    <row r="48" spans="1:5" x14ac:dyDescent="0.45">
      <c r="B48" t="s">
        <v>28</v>
      </c>
      <c r="C48">
        <v>3312.5797800000005</v>
      </c>
      <c r="D48">
        <v>1936.9729500000001</v>
      </c>
      <c r="E48">
        <v>1160.60493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76D-1402-4232-9DA9-4EBF7E84D859}">
  <dimension ref="A2:H31"/>
  <sheetViews>
    <sheetView zoomScale="85" zoomScaleNormal="85" workbookViewId="0">
      <selection activeCell="I27" sqref="I27"/>
    </sheetView>
  </sheetViews>
  <sheetFormatPr defaultRowHeight="14.25" x14ac:dyDescent="0.45"/>
  <cols>
    <col min="1" max="1" width="22.796875" customWidth="1"/>
    <col min="2" max="2" width="21.73046875" customWidth="1"/>
    <col min="3" max="3" width="23.73046875" customWidth="1"/>
    <col min="4" max="4" width="18.59765625" customWidth="1"/>
    <col min="5" max="5" width="16.73046875" customWidth="1"/>
    <col min="7" max="7" width="15" customWidth="1"/>
    <col min="8" max="8" width="17.06640625" customWidth="1"/>
  </cols>
  <sheetData>
    <row r="2" spans="1:7" x14ac:dyDescent="0.45">
      <c r="B2" s="8"/>
      <c r="C2" s="8"/>
      <c r="D2" s="8"/>
      <c r="E2" s="8"/>
      <c r="F2" s="8"/>
      <c r="G2" s="8"/>
    </row>
    <row r="12" spans="1:7" x14ac:dyDescent="0.45">
      <c r="A12" t="s">
        <v>30</v>
      </c>
      <c r="B12" s="8" t="s">
        <v>34</v>
      </c>
      <c r="C12" s="8"/>
      <c r="D12" s="8" t="s">
        <v>47</v>
      </c>
      <c r="E12" s="8"/>
      <c r="F12" s="8" t="s">
        <v>48</v>
      </c>
      <c r="G12" s="8"/>
    </row>
    <row r="13" spans="1:7" x14ac:dyDescent="0.45">
      <c r="B13" t="s">
        <v>45</v>
      </c>
      <c r="C13" t="s">
        <v>49</v>
      </c>
      <c r="D13" t="s">
        <v>45</v>
      </c>
      <c r="E13" t="s">
        <v>49</v>
      </c>
      <c r="F13" t="s">
        <v>45</v>
      </c>
      <c r="G13" t="s">
        <v>50</v>
      </c>
    </row>
    <row r="14" spans="1:7" x14ac:dyDescent="0.45">
      <c r="A14" t="s">
        <v>24</v>
      </c>
      <c r="B14">
        <v>-21419.729278955561</v>
      </c>
      <c r="C14">
        <v>12877.662772886975</v>
      </c>
      <c r="D14">
        <v>-13374.508923224337</v>
      </c>
      <c r="E14">
        <v>8040.8306483810438</v>
      </c>
      <c r="F14">
        <v>-8022.3453335728846</v>
      </c>
      <c r="G14">
        <v>4823.0795313969738</v>
      </c>
    </row>
    <row r="15" spans="1:7" x14ac:dyDescent="0.45">
      <c r="A15" t="s">
        <v>25</v>
      </c>
      <c r="B15">
        <v>-5821.6170408432154</v>
      </c>
      <c r="C15">
        <v>3499.9891954062364</v>
      </c>
      <c r="D15">
        <v>-3635.0258234519106</v>
      </c>
      <c r="E15">
        <v>2185.39814931928</v>
      </c>
      <c r="F15">
        <v>-2180.3740697760209</v>
      </c>
      <c r="G15">
        <v>535.04214761879666</v>
      </c>
    </row>
    <row r="16" spans="1:7" x14ac:dyDescent="0.45">
      <c r="A16" t="s">
        <v>26</v>
      </c>
      <c r="B16">
        <v>-3694.808523056653</v>
      </c>
      <c r="C16">
        <v>2221.3398475142726</v>
      </c>
      <c r="D16">
        <v>-2307.0436100131751</v>
      </c>
      <c r="E16">
        <v>1387.0077079490557</v>
      </c>
      <c r="F16">
        <v>-1383.8190729380765</v>
      </c>
      <c r="G16">
        <v>339.5754604514712</v>
      </c>
    </row>
    <row r="17" spans="1:8" x14ac:dyDescent="0.45">
      <c r="A17" t="s">
        <v>27</v>
      </c>
      <c r="B17">
        <v>-5554.7234229249007</v>
      </c>
      <c r="C17">
        <v>3339.5312380237156</v>
      </c>
      <c r="D17">
        <v>-3468.3770750988137</v>
      </c>
      <c r="E17">
        <v>2085.2079762845851</v>
      </c>
      <c r="F17">
        <v>-2080.4142270355728</v>
      </c>
      <c r="G17">
        <v>510.51299471936761</v>
      </c>
    </row>
    <row r="18" spans="1:8" x14ac:dyDescent="0.45">
      <c r="A18" t="s">
        <v>28</v>
      </c>
      <c r="B18">
        <v>-3850.8936299642387</v>
      </c>
      <c r="C18">
        <v>2315.179099376373</v>
      </c>
      <c r="D18">
        <v>-2404.5033690946734</v>
      </c>
      <c r="E18">
        <v>1445.6010680720251</v>
      </c>
      <c r="F18">
        <v>-1442.2777309693206</v>
      </c>
      <c r="G18">
        <v>353.92063469176242</v>
      </c>
    </row>
    <row r="25" spans="1:8" x14ac:dyDescent="0.45">
      <c r="A25" t="s">
        <v>30</v>
      </c>
      <c r="C25" s="8" t="s">
        <v>34</v>
      </c>
      <c r="D25" s="8"/>
      <c r="E25" s="8" t="s">
        <v>47</v>
      </c>
      <c r="F25" s="8"/>
      <c r="G25" s="8" t="s">
        <v>48</v>
      </c>
      <c r="H25" s="8"/>
    </row>
    <row r="26" spans="1:8" x14ac:dyDescent="0.45">
      <c r="C26" t="s">
        <v>45</v>
      </c>
      <c r="D26" t="s">
        <v>46</v>
      </c>
      <c r="E26" t="s">
        <v>45</v>
      </c>
      <c r="F26" t="s">
        <v>46</v>
      </c>
      <c r="G26" t="s">
        <v>45</v>
      </c>
      <c r="H26" t="s">
        <v>46</v>
      </c>
    </row>
    <row r="27" spans="1:8" x14ac:dyDescent="0.45">
      <c r="A27" t="s">
        <v>24</v>
      </c>
      <c r="B27">
        <v>0.778236914600551</v>
      </c>
      <c r="C27">
        <f>-(7.05*B27*3670*3670*0.001)/3.45</f>
        <v>-21419.729278955561</v>
      </c>
      <c r="D27">
        <f>(1.73*B27*(3670*3670)*(1-(1/3.45))*0.001)</f>
        <v>12877.662772886975</v>
      </c>
      <c r="E27">
        <f>-(7.05*B27*2900*2900*0.001)/3.45</f>
        <v>-13374.508923224337</v>
      </c>
      <c r="F27">
        <f>(1.73*B27*(2900*2900)*(1-(1/3.45))*0.001)</f>
        <v>8040.8306483810438</v>
      </c>
      <c r="G27">
        <f>-(7.05*B27*2246*2246*0.001)/3.45</f>
        <v>-8022.3453335728846</v>
      </c>
      <c r="H27">
        <f>(1.73*B27*(2246*2246)*(1-(1/3.45))*0.001)</f>
        <v>4823.0795313969738</v>
      </c>
    </row>
    <row r="28" spans="1:8" x14ac:dyDescent="0.45">
      <c r="A28" t="s">
        <v>25</v>
      </c>
      <c r="B28">
        <v>0.21151515151515152</v>
      </c>
      <c r="C28">
        <f t="shared" ref="C28:C31" si="0">-(7.05*B28*3670*3670*0.001)/3.45</f>
        <v>-5821.6170408432154</v>
      </c>
      <c r="D28">
        <f t="shared" ref="D28:D31" si="1">(1.73*B28*(3670*3670)*(1-(1/3.45))*0.001)</f>
        <v>3499.9891954062364</v>
      </c>
      <c r="E28">
        <f t="shared" ref="E28:E31" si="2">-(7.05*B28*2900*2900*0.001)/3.45</f>
        <v>-3635.0258234519106</v>
      </c>
      <c r="F28">
        <f t="shared" ref="F28:F31" si="3">(1.73*B28*(2900*2900)*(1-(1/3.45))*0.001)</f>
        <v>2185.39814931928</v>
      </c>
      <c r="G28">
        <f t="shared" ref="G28:G31" si="4">-(7.05*B28*2246*2246*0.001)/3.45</f>
        <v>-2180.3740697760209</v>
      </c>
      <c r="H28">
        <f t="shared" ref="H28:H31" si="5">(1.73*B28*2246*2246*0.001)/3.45</f>
        <v>535.04214761879666</v>
      </c>
    </row>
    <row r="29" spans="1:8" x14ac:dyDescent="0.45">
      <c r="A29" t="s">
        <v>26</v>
      </c>
      <c r="B29">
        <v>0.13424242424242422</v>
      </c>
      <c r="C29">
        <f t="shared" si="0"/>
        <v>-3694.808523056653</v>
      </c>
      <c r="D29">
        <f t="shared" si="1"/>
        <v>2221.3398475142726</v>
      </c>
      <c r="E29">
        <f t="shared" si="2"/>
        <v>-2307.0436100131751</v>
      </c>
      <c r="F29">
        <f t="shared" si="3"/>
        <v>1387.0077079490557</v>
      </c>
      <c r="G29">
        <f t="shared" si="4"/>
        <v>-1383.8190729380765</v>
      </c>
      <c r="H29">
        <f t="shared" si="5"/>
        <v>339.5754604514712</v>
      </c>
    </row>
    <row r="30" spans="1:8" x14ac:dyDescent="0.45">
      <c r="A30" t="s">
        <v>27</v>
      </c>
      <c r="B30">
        <v>0.20181818181818181</v>
      </c>
      <c r="C30">
        <f t="shared" si="0"/>
        <v>-5554.7234229249007</v>
      </c>
      <c r="D30">
        <f t="shared" si="1"/>
        <v>3339.5312380237156</v>
      </c>
      <c r="E30">
        <f t="shared" si="2"/>
        <v>-3468.3770750988137</v>
      </c>
      <c r="F30">
        <f t="shared" si="3"/>
        <v>2085.2079762845851</v>
      </c>
      <c r="G30">
        <f t="shared" si="4"/>
        <v>-2080.4142270355728</v>
      </c>
      <c r="H30">
        <f t="shared" si="5"/>
        <v>510.51299471936761</v>
      </c>
    </row>
    <row r="31" spans="1:8" x14ac:dyDescent="0.45">
      <c r="A31" t="s">
        <v>28</v>
      </c>
      <c r="B31">
        <v>0.13991341991341993</v>
      </c>
      <c r="C31">
        <f t="shared" si="0"/>
        <v>-3850.8936299642387</v>
      </c>
      <c r="D31">
        <f t="shared" si="1"/>
        <v>2315.179099376373</v>
      </c>
      <c r="E31">
        <f t="shared" si="2"/>
        <v>-2404.5033690946734</v>
      </c>
      <c r="F31">
        <f t="shared" si="3"/>
        <v>1445.6010680720251</v>
      </c>
      <c r="G31">
        <f t="shared" si="4"/>
        <v>-1442.2777309693206</v>
      </c>
      <c r="H31">
        <f t="shared" si="5"/>
        <v>353.92063469176242</v>
      </c>
    </row>
  </sheetData>
  <mergeCells count="9">
    <mergeCell ref="C25:D25"/>
    <mergeCell ref="E25:F25"/>
    <mergeCell ref="G25:H25"/>
    <mergeCell ref="B2:C2"/>
    <mergeCell ref="D2:E2"/>
    <mergeCell ref="F2:G2"/>
    <mergeCell ref="B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 Settlement</vt:lpstr>
      <vt:lpstr>Demand_Settlement_plot</vt:lpstr>
      <vt:lpstr>Avg Trip</vt:lpstr>
      <vt:lpstr>VaR</vt:lpstr>
      <vt:lpstr>V2G dispatch density</vt:lpstr>
      <vt:lpstr>Energy Dispatch forcasted</vt:lpstr>
      <vt:lpstr>Energy Injected</vt:lpstr>
      <vt:lpstr>Each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2022-08-23T11:31:16Z</dcterms:created>
  <dcterms:modified xsi:type="dcterms:W3CDTF">2022-09-13T16:01:59Z</dcterms:modified>
</cp:coreProperties>
</file>